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zama/GWEOA/"/>
    </mc:Choice>
  </mc:AlternateContent>
  <xr:revisionPtr revIDLastSave="0" documentId="13_ncr:1_{E6F804C9-A22A-864A-8EC1-8E42B3871F95}" xr6:coauthVersionLast="47" xr6:coauthVersionMax="47" xr10:uidLastSave="{00000000-0000-0000-0000-000000000000}"/>
  <bookViews>
    <workbookView xWindow="14440" yWindow="2200" windowWidth="28200" windowHeight="20660" tabRatio="500" xr2:uid="{00000000-000D-0000-FFFF-FFFF00000000}"/>
  </bookViews>
  <sheets>
    <sheet name="Sheet1" sheetId="1" r:id="rId1"/>
  </sheets>
  <definedNames>
    <definedName name="_xlnm.Print_Area" localSheetId="0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/>
  <c r="F9" i="1"/>
  <c r="F17" i="1" s="1"/>
  <c r="E41" i="1"/>
  <c r="F29" i="1"/>
  <c r="E38" i="1"/>
  <c r="E22" i="1"/>
  <c r="E9" i="1"/>
  <c r="F35" i="1"/>
  <c r="G11" i="1"/>
  <c r="G40" i="1" l="1"/>
  <c r="I33" i="1"/>
  <c r="I27" i="1"/>
  <c r="I48" i="1"/>
  <c r="F8" i="1" l="1"/>
  <c r="E8" i="1"/>
  <c r="D8" i="1"/>
  <c r="I32" i="1"/>
  <c r="H17" i="1"/>
  <c r="I22" i="1" l="1"/>
  <c r="E17" i="1"/>
  <c r="E18" i="1" s="1"/>
  <c r="F11" i="1" l="1"/>
  <c r="F18" i="1" s="1"/>
  <c r="F43" i="1"/>
  <c r="F45" i="1" s="1"/>
  <c r="D43" i="1"/>
  <c r="D35" i="1"/>
  <c r="D29" i="1"/>
  <c r="D45" i="1" l="1"/>
  <c r="F47" i="1"/>
  <c r="F49" i="1" s="1"/>
  <c r="L21" i="1" s="1"/>
  <c r="D11" i="1"/>
  <c r="I14" i="1" s="1"/>
  <c r="D10" i="1"/>
  <c r="I13" i="1" s="1"/>
  <c r="G9" i="1"/>
  <c r="G43" i="1"/>
  <c r="G41" i="1"/>
  <c r="G39" i="1"/>
  <c r="G38" i="1"/>
  <c r="G37" i="1"/>
  <c r="G35" i="1"/>
  <c r="G33" i="1"/>
  <c r="G32" i="1"/>
  <c r="G26" i="1"/>
  <c r="G25" i="1"/>
  <c r="G24" i="1"/>
  <c r="G23" i="1"/>
  <c r="G22" i="1"/>
  <c r="G27" i="1"/>
  <c r="E35" i="1"/>
  <c r="G29" i="1"/>
  <c r="H29" i="1"/>
  <c r="I29" i="1" s="1"/>
  <c r="H35" i="1"/>
  <c r="I35" i="1" s="1"/>
  <c r="H43" i="1"/>
  <c r="I43" i="1" s="1"/>
  <c r="E29" i="1"/>
  <c r="E43" i="1"/>
  <c r="I45" i="1" l="1"/>
  <c r="H45" i="1"/>
  <c r="E45" i="1"/>
  <c r="E47" i="1" s="1"/>
  <c r="G10" i="1"/>
  <c r="D17" i="1"/>
  <c r="D18" i="1" l="1"/>
  <c r="D47" i="1" s="1"/>
  <c r="I17" i="1"/>
  <c r="H8" i="1"/>
  <c r="D49" i="1"/>
  <c r="E49" i="1"/>
  <c r="G47" i="1"/>
  <c r="G45" i="1"/>
  <c r="H18" i="1" l="1"/>
  <c r="H47" i="1" l="1"/>
  <c r="I18" i="1"/>
  <c r="H49" i="1" l="1"/>
  <c r="I49" i="1" s="1"/>
  <c r="I47" i="1"/>
</calcChain>
</file>

<file path=xl/sharedStrings.xml><?xml version="1.0" encoding="utf-8"?>
<sst xmlns="http://schemas.openxmlformats.org/spreadsheetml/2006/main" count="52" uniqueCount="51">
  <si>
    <t>Category</t>
  </si>
  <si>
    <t>Total Income</t>
  </si>
  <si>
    <t>- Insurance</t>
  </si>
  <si>
    <t>Total Office Expense</t>
  </si>
  <si>
    <t>Maintenance &amp; Repair</t>
  </si>
  <si>
    <t>- Misc</t>
  </si>
  <si>
    <t>Total Maintenance &amp; Repair</t>
  </si>
  <si>
    <t>- State Registration</t>
  </si>
  <si>
    <t>- Twin Lakes</t>
  </si>
  <si>
    <t>- Web Site</t>
  </si>
  <si>
    <t>Total Operating Fees</t>
  </si>
  <si>
    <t>- Legal</t>
  </si>
  <si>
    <t>Interest (CO Community Banks)</t>
  </si>
  <si>
    <t>- Bank (Checks, Safe Deposit Box)</t>
  </si>
  <si>
    <t>Anticipated collection of late dues and fees</t>
  </si>
  <si>
    <t>- Supplies, Stamps &amp; Copying</t>
  </si>
  <si>
    <t>- Post Office (Box, Mailings)</t>
  </si>
  <si>
    <t>/</t>
  </si>
  <si>
    <t/>
  </si>
  <si>
    <t>n                       B</t>
  </si>
  <si>
    <t xml:space="preserve">-Signage </t>
  </si>
  <si>
    <t>- Meetings &amp; Events (Zoom)</t>
  </si>
  <si>
    <t>Owners’ Assessment (2023) 32 lots @ $36/lot</t>
  </si>
  <si>
    <t xml:space="preserve">*Tract B Fee (2023) 20 bedrooms @ $6.00/Bdrm; </t>
  </si>
  <si>
    <t>2024 Approved Budget</t>
  </si>
  <si>
    <t xml:space="preserve">GWEOA 2024 Budget        (Approved: 10/21/2023)                                       </t>
  </si>
  <si>
    <t>2025 Budget</t>
  </si>
  <si>
    <r>
      <t>Increase /</t>
    </r>
    <r>
      <rPr>
        <b/>
        <sz val="10"/>
        <color rgb="FFFF0000"/>
        <rFont val="Arial"/>
        <family val="2"/>
      </rPr>
      <t xml:space="preserve"> Decrease</t>
    </r>
    <r>
      <rPr>
        <b/>
        <sz val="10"/>
        <rFont val="Arial"/>
        <family val="2"/>
      </rPr>
      <t xml:space="preserve"> from 2024 Budget</t>
    </r>
  </si>
  <si>
    <t>2024 Income &amp; Expenditures to date</t>
  </si>
  <si>
    <t>Actual Income &amp; Expenditures  Projected YE 2024</t>
  </si>
  <si>
    <t>TOTAL OPERATING EXPENSES</t>
  </si>
  <si>
    <t>Held Contingency</t>
  </si>
  <si>
    <t>INCOME</t>
  </si>
  <si>
    <t>EXPENSES</t>
  </si>
  <si>
    <t>Office Expense</t>
  </si>
  <si>
    <t>Fees</t>
  </si>
  <si>
    <t>Operating Funds (w/o Contingency)</t>
  </si>
  <si>
    <t>OPERATING FUNDS AVAILABLE</t>
  </si>
  <si>
    <t>Projected YE Variance to Budget</t>
  </si>
  <si>
    <t>YE2024 Checking Account Balance (including contingency)</t>
  </si>
  <si>
    <t>YE 2024 Operating Funds Balance (w/o Contingency)</t>
  </si>
  <si>
    <t>INCOME 2025</t>
  </si>
  <si>
    <t>Owners’ Assessment (2025) 32 lots @ $120.00/lot</t>
  </si>
  <si>
    <t xml:space="preserve">*Tract B Fee (2025) 20 bedrooms @ $20.00/Bdrm; </t>
  </si>
  <si>
    <t>?</t>
  </si>
  <si>
    <t>- BLM Lease</t>
  </si>
  <si>
    <t>Checking Account Balance</t>
  </si>
  <si>
    <t>2024 RESULTS TO DATE</t>
  </si>
  <si>
    <t>*Tract B fee is 1/6 of lot assessment multiplied by number of condominium bedrooms. ***The 2024 budget  retains previously allocated $2000 as a contingency for unplanned items. In 2024 unexpected insurance premium increases, legal feees to update Colorado-required Association policies and a BLM lease payment were incurred.</t>
  </si>
  <si>
    <t>2025  DIRECTORS' BUDGET (Ratified 10/19/2024)</t>
  </si>
  <si>
    <t>Last Update: 01/07/2025 (subject to additional 2024 results updates)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</si>
</sst>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%"/>
    <numFmt numFmtId="165" formatCode="&quot;$&quot;#,##0.00"/>
  </numFmts>
  <fonts count="23" x14ac:knownFonts="1">
    <font>
      <sz val="12"/>
      <color theme="1"/>
      <name val="Calibri"/>
      <family val="2"/>
      <scheme val="minor"/>
    </font>
    <font>
      <sz val="10"/>
      <color rgb="FF453CCC"/>
      <name val="Arial"/>
      <family val="2"/>
    </font>
    <font>
      <sz val="10"/>
      <color theme="1"/>
      <name val="Arial"/>
      <family val="2"/>
    </font>
    <font>
      <b/>
      <sz val="10"/>
      <color rgb="FF453CCC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3844CA"/>
      <name val="Arial"/>
      <family val="2"/>
    </font>
    <font>
      <b/>
      <sz val="10"/>
      <color rgb="FF3844CA"/>
      <name val="Arial"/>
      <family val="2"/>
    </font>
    <font>
      <b/>
      <sz val="10"/>
      <color rgb="FFFF0000"/>
      <name val="Arial"/>
      <family val="2"/>
    </font>
    <font>
      <sz val="10"/>
      <color rgb="FF453CCC"/>
      <name val="Arial"/>
      <family val="2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  <font>
      <b/>
      <sz val="20"/>
      <color rgb="FF453CCC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u/>
      <sz val="10"/>
      <color rgb="FF453CCC"/>
      <name val="Arial"/>
      <family val="2"/>
    </font>
    <font>
      <b/>
      <u/>
      <sz val="10"/>
      <color rgb="FF453C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1C1C1"/>
      </bottom>
      <diagonal/>
    </border>
    <border>
      <left/>
      <right/>
      <top style="medium">
        <color indexed="64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indexed="64"/>
      </bottom>
      <diagonal/>
    </border>
    <border>
      <left/>
      <right/>
      <top style="medium">
        <color rgb="FFC1C1C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C1C1C1"/>
      </top>
      <bottom style="medium">
        <color indexed="64"/>
      </bottom>
      <diagonal/>
    </border>
    <border>
      <left style="medium">
        <color indexed="64"/>
      </left>
      <right/>
      <top style="medium">
        <color rgb="FFC1C1C1"/>
      </top>
      <bottom/>
      <diagonal/>
    </border>
    <border>
      <left style="medium">
        <color indexed="64"/>
      </left>
      <right/>
      <top/>
      <bottom style="medium">
        <color rgb="FFC1C1C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02">
    <xf numFmtId="0" fontId="0" fillId="0" borderId="0" xfId="0"/>
    <xf numFmtId="8" fontId="1" fillId="0" borderId="7" xfId="0" applyNumberFormat="1" applyFont="1" applyBorder="1" applyAlignment="1">
      <alignment vertical="center" wrapText="1"/>
    </xf>
    <xf numFmtId="8" fontId="3" fillId="2" borderId="8" xfId="0" applyNumberFormat="1" applyFont="1" applyFill="1" applyBorder="1" applyAlignment="1">
      <alignment vertical="center" wrapText="1"/>
    </xf>
    <xf numFmtId="8" fontId="3" fillId="2" borderId="9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8" fontId="1" fillId="2" borderId="9" xfId="0" applyNumberFormat="1" applyFont="1" applyFill="1" applyBorder="1" applyAlignment="1">
      <alignment vertical="center" wrapText="1"/>
    </xf>
    <xf numFmtId="8" fontId="2" fillId="0" borderId="3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8" fontId="2" fillId="2" borderId="9" xfId="0" applyNumberFormat="1" applyFont="1" applyFill="1" applyBorder="1" applyAlignment="1">
      <alignment horizontal="right" vertical="center" wrapText="1"/>
    </xf>
    <xf numFmtId="8" fontId="2" fillId="0" borderId="5" xfId="0" applyNumberFormat="1" applyFont="1" applyBorder="1" applyAlignment="1">
      <alignment vertical="center" wrapText="1"/>
    </xf>
    <xf numFmtId="8" fontId="9" fillId="2" borderId="9" xfId="0" applyNumberFormat="1" applyFont="1" applyFill="1" applyBorder="1" applyAlignment="1">
      <alignment vertical="center" wrapText="1"/>
    </xf>
    <xf numFmtId="8" fontId="4" fillId="0" borderId="8" xfId="0" applyNumberFormat="1" applyFont="1" applyBorder="1" applyAlignment="1">
      <alignment vertical="center" wrapText="1"/>
    </xf>
    <xf numFmtId="8" fontId="3" fillId="2" borderId="13" xfId="0" applyNumberFormat="1" applyFont="1" applyFill="1" applyBorder="1" applyAlignment="1">
      <alignment horizontal="right" vertical="center" wrapText="1"/>
    </xf>
    <xf numFmtId="8" fontId="1" fillId="2" borderId="7" xfId="0" applyNumberFormat="1" applyFont="1" applyFill="1" applyBorder="1" applyAlignment="1">
      <alignment vertical="center" wrapText="1"/>
    </xf>
    <xf numFmtId="8" fontId="3" fillId="2" borderId="18" xfId="0" applyNumberFormat="1" applyFont="1" applyFill="1" applyBorder="1" applyAlignment="1">
      <alignment vertical="center" wrapText="1"/>
    </xf>
    <xf numFmtId="8" fontId="3" fillId="2" borderId="14" xfId="0" applyNumberFormat="1" applyFont="1" applyFill="1" applyBorder="1" applyAlignment="1">
      <alignment horizontal="right" vertical="center" wrapText="1"/>
    </xf>
    <xf numFmtId="8" fontId="2" fillId="0" borderId="24" xfId="0" applyNumberFormat="1" applyFont="1" applyBorder="1" applyAlignment="1">
      <alignment vertical="center" wrapText="1"/>
    </xf>
    <xf numFmtId="8" fontId="1" fillId="0" borderId="4" xfId="0" applyNumberFormat="1" applyFont="1" applyBorder="1" applyAlignment="1">
      <alignment vertical="center" wrapText="1"/>
    </xf>
    <xf numFmtId="0" fontId="0" fillId="0" borderId="0" xfId="0" quotePrefix="1"/>
    <xf numFmtId="8" fontId="12" fillId="2" borderId="8" xfId="0" applyNumberFormat="1" applyFont="1" applyFill="1" applyBorder="1" applyAlignment="1">
      <alignment vertical="center" wrapText="1"/>
    </xf>
    <xf numFmtId="8" fontId="11" fillId="2" borderId="9" xfId="0" applyNumberFormat="1" applyFont="1" applyFill="1" applyBorder="1" applyAlignment="1">
      <alignment vertical="center" wrapText="1"/>
    </xf>
    <xf numFmtId="8" fontId="3" fillId="2" borderId="19" xfId="0" applyNumberFormat="1" applyFont="1" applyFill="1" applyBorder="1" applyAlignment="1">
      <alignment vertical="center" wrapText="1"/>
    </xf>
    <xf numFmtId="8" fontId="12" fillId="0" borderId="25" xfId="0" applyNumberFormat="1" applyFont="1" applyBorder="1" applyAlignment="1">
      <alignment vertical="center" wrapText="1"/>
    </xf>
    <xf numFmtId="8" fontId="11" fillId="0" borderId="19" xfId="0" applyNumberFormat="1" applyFont="1" applyBorder="1" applyAlignment="1">
      <alignment vertical="center" wrapText="1"/>
    </xf>
    <xf numFmtId="8" fontId="1" fillId="0" borderId="13" xfId="0" applyNumberFormat="1" applyFont="1" applyBorder="1" applyAlignment="1">
      <alignment vertical="center" wrapText="1"/>
    </xf>
    <xf numFmtId="8" fontId="2" fillId="0" borderId="12" xfId="0" applyNumberFormat="1" applyFont="1" applyBorder="1" applyAlignment="1">
      <alignment vertical="center" wrapText="1"/>
    </xf>
    <xf numFmtId="8" fontId="1" fillId="0" borderId="14" xfId="0" applyNumberFormat="1" applyFont="1" applyBorder="1" applyAlignment="1">
      <alignment vertical="center" wrapText="1"/>
    </xf>
    <xf numFmtId="8" fontId="3" fillId="0" borderId="14" xfId="0" applyNumberFormat="1" applyFont="1" applyBorder="1" applyAlignment="1">
      <alignment horizontal="right" vertical="center" wrapText="1"/>
    </xf>
    <xf numFmtId="8" fontId="1" fillId="2" borderId="16" xfId="0" applyNumberFormat="1" applyFont="1" applyFill="1" applyBorder="1" applyAlignment="1">
      <alignment vertical="center" wrapText="1"/>
    </xf>
    <xf numFmtId="8" fontId="7" fillId="2" borderId="9" xfId="0" applyNumberFormat="1" applyFont="1" applyFill="1" applyBorder="1" applyAlignment="1">
      <alignment vertical="center" wrapText="1"/>
    </xf>
    <xf numFmtId="8" fontId="0" fillId="0" borderId="0" xfId="0" applyNumberFormat="1"/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8" fontId="1" fillId="0" borderId="33" xfId="0" applyNumberFormat="1" applyFont="1" applyBorder="1" applyAlignment="1">
      <alignment horizontal="right" vertical="center" wrapText="1"/>
    </xf>
    <xf numFmtId="8" fontId="3" fillId="2" borderId="12" xfId="0" applyNumberFormat="1" applyFont="1" applyFill="1" applyBorder="1" applyAlignment="1">
      <alignment vertical="center" wrapText="1"/>
    </xf>
    <xf numFmtId="8" fontId="7" fillId="2" borderId="26" xfId="0" applyNumberFormat="1" applyFont="1" applyFill="1" applyBorder="1" applyAlignment="1">
      <alignment vertical="center" wrapText="1"/>
    </xf>
    <xf numFmtId="8" fontId="1" fillId="2" borderId="33" xfId="0" applyNumberFormat="1" applyFont="1" applyFill="1" applyBorder="1" applyAlignment="1">
      <alignment vertical="center" wrapText="1"/>
    </xf>
    <xf numFmtId="8" fontId="1" fillId="2" borderId="10" xfId="0" applyNumberFormat="1" applyFont="1" applyFill="1" applyBorder="1" applyAlignment="1">
      <alignment vertical="center" wrapText="1"/>
    </xf>
    <xf numFmtId="8" fontId="4" fillId="0" borderId="37" xfId="0" applyNumberFormat="1" applyFont="1" applyBorder="1" applyAlignment="1">
      <alignment vertical="center" wrapText="1"/>
    </xf>
    <xf numFmtId="8" fontId="4" fillId="2" borderId="38" xfId="0" applyNumberFormat="1" applyFont="1" applyFill="1" applyBorder="1" applyAlignment="1">
      <alignment vertical="center" wrapText="1"/>
    </xf>
    <xf numFmtId="8" fontId="1" fillId="0" borderId="12" xfId="0" applyNumberFormat="1" applyFont="1" applyBorder="1" applyAlignment="1">
      <alignment vertical="center" wrapText="1"/>
    </xf>
    <xf numFmtId="8" fontId="4" fillId="2" borderId="26" xfId="0" applyNumberFormat="1" applyFont="1" applyFill="1" applyBorder="1" applyAlignment="1">
      <alignment vertical="center" wrapText="1"/>
    </xf>
    <xf numFmtId="8" fontId="3" fillId="2" borderId="39" xfId="0" applyNumberFormat="1" applyFont="1" applyFill="1" applyBorder="1" applyAlignment="1">
      <alignment horizontal="right" vertical="center" wrapText="1"/>
    </xf>
    <xf numFmtId="8" fontId="3" fillId="2" borderId="10" xfId="0" applyNumberFormat="1" applyFont="1" applyFill="1" applyBorder="1" applyAlignment="1">
      <alignment horizontal="right" vertical="center" wrapText="1"/>
    </xf>
    <xf numFmtId="8" fontId="4" fillId="0" borderId="9" xfId="0" applyNumberFormat="1" applyFont="1" applyBorder="1" applyAlignment="1">
      <alignment vertical="center" wrapText="1"/>
    </xf>
    <xf numFmtId="8" fontId="3" fillId="0" borderId="8" xfId="0" applyNumberFormat="1" applyFont="1" applyBorder="1" applyAlignment="1">
      <alignment vertical="center" wrapText="1"/>
    </xf>
    <xf numFmtId="8" fontId="2" fillId="0" borderId="9" xfId="0" applyNumberFormat="1" applyFont="1" applyBorder="1" applyAlignment="1">
      <alignment horizontal="right" vertical="center" wrapText="1"/>
    </xf>
    <xf numFmtId="8" fontId="4" fillId="0" borderId="25" xfId="0" applyNumberFormat="1" applyFont="1" applyBorder="1" applyAlignment="1">
      <alignment vertical="center" wrapText="1"/>
    </xf>
    <xf numFmtId="8" fontId="4" fillId="0" borderId="19" xfId="0" applyNumberFormat="1" applyFont="1" applyBorder="1" applyAlignment="1">
      <alignment vertical="center" wrapText="1"/>
    </xf>
    <xf numFmtId="8" fontId="1" fillId="2" borderId="14" xfId="0" applyNumberFormat="1" applyFont="1" applyFill="1" applyBorder="1" applyAlignment="1">
      <alignment horizontal="right" vertical="center" wrapText="1"/>
    </xf>
    <xf numFmtId="8" fontId="4" fillId="0" borderId="18" xfId="0" applyNumberFormat="1" applyFont="1" applyBorder="1" applyAlignment="1">
      <alignment vertical="center" wrapText="1"/>
    </xf>
    <xf numFmtId="8" fontId="2" fillId="0" borderId="40" xfId="0" applyNumberFormat="1" applyFont="1" applyBorder="1" applyAlignment="1">
      <alignment vertical="center" wrapText="1"/>
    </xf>
    <xf numFmtId="8" fontId="1" fillId="0" borderId="41" xfId="0" applyNumberFormat="1" applyFont="1" applyBorder="1" applyAlignment="1">
      <alignment horizontal="right" vertical="center" wrapText="1"/>
    </xf>
    <xf numFmtId="8" fontId="1" fillId="2" borderId="13" xfId="0" applyNumberFormat="1" applyFont="1" applyFill="1" applyBorder="1" applyAlignment="1">
      <alignment horizontal="right" vertical="center" wrapText="1"/>
    </xf>
    <xf numFmtId="44" fontId="0" fillId="0" borderId="0" xfId="127" applyFont="1"/>
    <xf numFmtId="44" fontId="0" fillId="0" borderId="0" xfId="0" applyNumberFormat="1"/>
    <xf numFmtId="8" fontId="1" fillId="0" borderId="14" xfId="0" applyNumberFormat="1" applyFont="1" applyBorder="1" applyAlignment="1">
      <alignment horizontal="right" vertical="center" wrapText="1"/>
    </xf>
    <xf numFmtId="8" fontId="2" fillId="0" borderId="25" xfId="0" applyNumberFormat="1" applyFont="1" applyBorder="1" applyAlignment="1">
      <alignment vertical="center" wrapText="1"/>
    </xf>
    <xf numFmtId="8" fontId="2" fillId="0" borderId="38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2" fillId="0" borderId="8" xfId="0" applyNumberFormat="1" applyFont="1" applyBorder="1" applyAlignment="1">
      <alignment vertical="center" wrapText="1"/>
    </xf>
    <xf numFmtId="8" fontId="2" fillId="0" borderId="37" xfId="0" applyNumberFormat="1" applyFont="1" applyBorder="1" applyAlignment="1">
      <alignment vertical="center" wrapText="1"/>
    </xf>
    <xf numFmtId="8" fontId="11" fillId="0" borderId="25" xfId="0" applyNumberFormat="1" applyFont="1" applyBorder="1" applyAlignment="1">
      <alignment vertical="center" wrapText="1"/>
    </xf>
    <xf numFmtId="8" fontId="2" fillId="0" borderId="16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8" fontId="19" fillId="0" borderId="13" xfId="0" applyNumberFormat="1" applyFont="1" applyBorder="1" applyAlignment="1">
      <alignment vertical="center" wrapText="1"/>
    </xf>
    <xf numFmtId="0" fontId="18" fillId="0" borderId="0" xfId="0" applyFont="1"/>
    <xf numFmtId="0" fontId="7" fillId="0" borderId="26" xfId="0" applyFont="1" applyBorder="1" applyAlignment="1">
      <alignment vertical="center" wrapText="1"/>
    </xf>
    <xf numFmtId="8" fontId="7" fillId="2" borderId="19" xfId="0" applyNumberFormat="1" applyFont="1" applyFill="1" applyBorder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8" fontId="1" fillId="0" borderId="19" xfId="0" applyNumberFormat="1" applyFont="1" applyBorder="1" applyAlignment="1">
      <alignment vertical="center" wrapText="1"/>
    </xf>
    <xf numFmtId="8" fontId="3" fillId="2" borderId="37" xfId="0" applyNumberFormat="1" applyFont="1" applyFill="1" applyBorder="1" applyAlignment="1">
      <alignment horizontal="right" vertical="center" wrapText="1"/>
    </xf>
    <xf numFmtId="8" fontId="1" fillId="0" borderId="0" xfId="0" applyNumberFormat="1" applyFont="1" applyAlignment="1">
      <alignment horizontal="right" vertical="center" wrapText="1"/>
    </xf>
    <xf numFmtId="8" fontId="1" fillId="0" borderId="37" xfId="0" applyNumberFormat="1" applyFont="1" applyBorder="1" applyAlignment="1">
      <alignment horizontal="right" vertical="center" wrapText="1"/>
    </xf>
    <xf numFmtId="8" fontId="15" fillId="0" borderId="0" xfId="0" applyNumberFormat="1" applyFont="1" applyAlignment="1">
      <alignment vertical="center" wrapText="1"/>
    </xf>
    <xf numFmtId="8" fontId="1" fillId="2" borderId="18" xfId="0" applyNumberFormat="1" applyFont="1" applyFill="1" applyBorder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8" fontId="15" fillId="4" borderId="0" xfId="0" applyNumberFormat="1" applyFont="1" applyFill="1" applyAlignment="1">
      <alignment vertical="center" wrapText="1"/>
    </xf>
    <xf numFmtId="8" fontId="1" fillId="4" borderId="0" xfId="0" applyNumberFormat="1" applyFont="1" applyFill="1" applyAlignment="1">
      <alignment horizontal="right" vertical="center" wrapText="1"/>
    </xf>
    <xf numFmtId="8" fontId="3" fillId="4" borderId="42" xfId="0" applyNumberFormat="1" applyFont="1" applyFill="1" applyBorder="1" applyAlignment="1">
      <alignment horizontal="right" vertical="center" wrapText="1"/>
    </xf>
    <xf numFmtId="8" fontId="3" fillId="4" borderId="43" xfId="0" applyNumberFormat="1" applyFont="1" applyFill="1" applyBorder="1" applyAlignment="1">
      <alignment horizontal="right" vertical="center" wrapText="1"/>
    </xf>
    <xf numFmtId="8" fontId="3" fillId="4" borderId="44" xfId="0" applyNumberFormat="1" applyFont="1" applyFill="1" applyBorder="1" applyAlignment="1">
      <alignment horizontal="right" vertical="center" wrapText="1"/>
    </xf>
    <xf numFmtId="8" fontId="3" fillId="4" borderId="10" xfId="0" applyNumberFormat="1" applyFont="1" applyFill="1" applyBorder="1" applyAlignment="1">
      <alignment horizontal="right" vertical="center" wrapText="1"/>
    </xf>
    <xf numFmtId="8" fontId="19" fillId="0" borderId="9" xfId="0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8" fontId="4" fillId="0" borderId="0" xfId="0" applyNumberFormat="1" applyFont="1" applyAlignment="1">
      <alignment vertical="center" wrapText="1"/>
    </xf>
    <xf numFmtId="0" fontId="2" fillId="0" borderId="0" xfId="0" applyFont="1"/>
    <xf numFmtId="8" fontId="3" fillId="2" borderId="23" xfId="0" applyNumberFormat="1" applyFont="1" applyFill="1" applyBorder="1" applyAlignment="1">
      <alignment horizontal="right" vertical="center" wrapText="1"/>
    </xf>
    <xf numFmtId="8" fontId="3" fillId="2" borderId="20" xfId="0" applyNumberFormat="1" applyFont="1" applyFill="1" applyBorder="1" applyAlignment="1">
      <alignment horizontal="right" vertical="center" wrapText="1"/>
    </xf>
    <xf numFmtId="8" fontId="7" fillId="2" borderId="43" xfId="0" applyNumberFormat="1" applyFont="1" applyFill="1" applyBorder="1" applyAlignment="1">
      <alignment vertical="center" wrapText="1"/>
    </xf>
    <xf numFmtId="8" fontId="3" fillId="0" borderId="37" xfId="0" applyNumberFormat="1" applyFont="1" applyBorder="1" applyAlignment="1">
      <alignment horizontal="right" vertical="center" wrapText="1"/>
    </xf>
    <xf numFmtId="8" fontId="1" fillId="4" borderId="46" xfId="0" applyNumberFormat="1" applyFont="1" applyFill="1" applyBorder="1" applyAlignment="1">
      <alignment vertical="center" wrapText="1"/>
    </xf>
    <xf numFmtId="8" fontId="15" fillId="4" borderId="46" xfId="0" applyNumberFormat="1" applyFont="1" applyFill="1" applyBorder="1" applyAlignment="1">
      <alignment vertical="center" wrapText="1"/>
    </xf>
    <xf numFmtId="8" fontId="1" fillId="4" borderId="33" xfId="0" applyNumberFormat="1" applyFont="1" applyFill="1" applyBorder="1" applyAlignment="1">
      <alignment vertical="center" wrapText="1"/>
    </xf>
    <xf numFmtId="8" fontId="1" fillId="4" borderId="33" xfId="0" applyNumberFormat="1" applyFont="1" applyFill="1" applyBorder="1" applyAlignment="1">
      <alignment horizontal="right" vertical="center" wrapText="1"/>
    </xf>
    <xf numFmtId="8" fontId="15" fillId="4" borderId="33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8" fontId="3" fillId="0" borderId="0" xfId="0" applyNumberFormat="1" applyFont="1" applyAlignment="1">
      <alignment horizontal="right" vertical="center" wrapText="1"/>
    </xf>
    <xf numFmtId="164" fontId="0" fillId="0" borderId="0" xfId="128" applyNumberFormat="1" applyFont="1" applyFill="1"/>
    <xf numFmtId="0" fontId="0" fillId="0" borderId="46" xfId="0" applyBorder="1"/>
    <xf numFmtId="8" fontId="3" fillId="0" borderId="19" xfId="0" applyNumberFormat="1" applyFont="1" applyBorder="1" applyAlignment="1">
      <alignment vertical="center" wrapText="1"/>
    </xf>
    <xf numFmtId="8" fontId="3" fillId="0" borderId="0" xfId="0" applyNumberFormat="1" applyFont="1" applyAlignment="1">
      <alignment vertical="center" wrapText="1"/>
    </xf>
    <xf numFmtId="8" fontId="7" fillId="2" borderId="10" xfId="0" applyNumberFormat="1" applyFont="1" applyFill="1" applyBorder="1" applyAlignment="1">
      <alignment vertical="center" wrapText="1"/>
    </xf>
    <xf numFmtId="8" fontId="3" fillId="0" borderId="45" xfId="0" applyNumberFormat="1" applyFont="1" applyBorder="1" applyAlignment="1">
      <alignment horizontal="right" vertical="center" wrapText="1"/>
    </xf>
    <xf numFmtId="8" fontId="1" fillId="0" borderId="45" xfId="0" applyNumberFormat="1" applyFont="1" applyBorder="1" applyAlignment="1">
      <alignment horizontal="right" vertical="center" wrapText="1"/>
    </xf>
    <xf numFmtId="8" fontId="15" fillId="0" borderId="45" xfId="0" applyNumberFormat="1" applyFont="1" applyBorder="1" applyAlignment="1">
      <alignment vertical="center" wrapText="1"/>
    </xf>
    <xf numFmtId="8" fontId="15" fillId="0" borderId="14" xfId="0" applyNumberFormat="1" applyFont="1" applyBorder="1" applyAlignment="1">
      <alignment vertical="center" wrapText="1"/>
    </xf>
    <xf numFmtId="8" fontId="3" fillId="2" borderId="45" xfId="0" applyNumberFormat="1" applyFont="1" applyFill="1" applyBorder="1" applyAlignment="1">
      <alignment horizontal="right" vertical="center" wrapText="1"/>
    </xf>
    <xf numFmtId="0" fontId="1" fillId="3" borderId="47" xfId="0" applyFont="1" applyFill="1" applyBorder="1"/>
    <xf numFmtId="165" fontId="1" fillId="3" borderId="47" xfId="0" applyNumberFormat="1" applyFont="1" applyFill="1" applyBorder="1"/>
    <xf numFmtId="8" fontId="3" fillId="2" borderId="47" xfId="0" applyNumberFormat="1" applyFont="1" applyFill="1" applyBorder="1" applyAlignment="1">
      <alignment vertical="center" wrapText="1"/>
    </xf>
    <xf numFmtId="8" fontId="1" fillId="2" borderId="47" xfId="0" applyNumberFormat="1" applyFont="1" applyFill="1" applyBorder="1" applyAlignment="1">
      <alignment vertical="center" wrapText="1"/>
    </xf>
    <xf numFmtId="8" fontId="1" fillId="0" borderId="47" xfId="0" applyNumberFormat="1" applyFont="1" applyBorder="1" applyAlignment="1">
      <alignment vertical="center" wrapText="1"/>
    </xf>
    <xf numFmtId="0" fontId="1" fillId="3" borderId="48" xfId="0" applyFont="1" applyFill="1" applyBorder="1"/>
    <xf numFmtId="8" fontId="3" fillId="2" borderId="48" xfId="0" applyNumberFormat="1" applyFont="1" applyFill="1" applyBorder="1" applyAlignment="1">
      <alignment vertical="center" wrapText="1"/>
    </xf>
    <xf numFmtId="8" fontId="3" fillId="2" borderId="49" xfId="0" applyNumberFormat="1" applyFont="1" applyFill="1" applyBorder="1" applyAlignment="1">
      <alignment vertical="center" wrapText="1"/>
    </xf>
    <xf numFmtId="8" fontId="3" fillId="2" borderId="47" xfId="0" applyNumberFormat="1" applyFont="1" applyFill="1" applyBorder="1" applyAlignment="1">
      <alignment horizontal="right" vertical="center" wrapText="1"/>
    </xf>
    <xf numFmtId="8" fontId="3" fillId="0" borderId="47" xfId="0" applyNumberFormat="1" applyFont="1" applyBorder="1" applyAlignment="1">
      <alignment horizontal="right" vertical="center" wrapText="1"/>
    </xf>
    <xf numFmtId="8" fontId="1" fillId="3" borderId="47" xfId="0" applyNumberFormat="1" applyFont="1" applyFill="1" applyBorder="1" applyAlignment="1">
      <alignment horizontal="right" vertical="center" wrapText="1"/>
    </xf>
    <xf numFmtId="8" fontId="1" fillId="3" borderId="47" xfId="0" applyNumberFormat="1" applyFont="1" applyFill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9" fillId="2" borderId="9" xfId="0" applyNumberFormat="1" applyFont="1" applyFill="1" applyBorder="1" applyAlignment="1">
      <alignment vertical="center" wrapText="1"/>
    </xf>
    <xf numFmtId="8" fontId="3" fillId="0" borderId="52" xfId="0" applyNumberFormat="1" applyFont="1" applyBorder="1" applyAlignment="1">
      <alignment horizontal="right" vertical="center" wrapText="1"/>
    </xf>
    <xf numFmtId="8" fontId="3" fillId="0" borderId="48" xfId="0" applyNumberFormat="1" applyFont="1" applyBorder="1" applyAlignment="1">
      <alignment horizontal="right" vertical="center" wrapText="1"/>
    </xf>
    <xf numFmtId="8" fontId="1" fillId="3" borderId="53" xfId="0" applyNumberFormat="1" applyFont="1" applyFill="1" applyBorder="1" applyAlignment="1">
      <alignment horizontal="right" vertical="center" wrapText="1"/>
    </xf>
    <xf numFmtId="8" fontId="3" fillId="7" borderId="16" xfId="0" applyNumberFormat="1" applyFont="1" applyFill="1" applyBorder="1" applyAlignment="1">
      <alignment horizontal="right" vertical="center" wrapText="1"/>
    </xf>
    <xf numFmtId="0" fontId="8" fillId="2" borderId="45" xfId="0" applyFont="1" applyFill="1" applyBorder="1" applyAlignment="1">
      <alignment vertical="center" wrapText="1"/>
    </xf>
    <xf numFmtId="165" fontId="3" fillId="3" borderId="54" xfId="127" applyNumberFormat="1" applyFont="1" applyFill="1" applyBorder="1"/>
    <xf numFmtId="8" fontId="3" fillId="7" borderId="16" xfId="0" applyNumberFormat="1" applyFont="1" applyFill="1" applyBorder="1" applyAlignment="1">
      <alignment vertical="center" wrapText="1"/>
    </xf>
    <xf numFmtId="0" fontId="20" fillId="6" borderId="42" xfId="0" applyFont="1" applyFill="1" applyBorder="1" applyAlignment="1">
      <alignment horizontal="center" textRotation="255"/>
    </xf>
    <xf numFmtId="0" fontId="20" fillId="6" borderId="37" xfId="0" applyFont="1" applyFill="1" applyBorder="1" applyAlignment="1">
      <alignment horizontal="center" textRotation="255"/>
    </xf>
    <xf numFmtId="0" fontId="20" fillId="6" borderId="44" xfId="0" applyFont="1" applyFill="1" applyBorder="1" applyAlignment="1">
      <alignment horizontal="center" textRotation="255"/>
    </xf>
    <xf numFmtId="0" fontId="0" fillId="5" borderId="45" xfId="0" applyFill="1" applyBorder="1" applyAlignment="1">
      <alignment vertical="center" textRotation="255"/>
    </xf>
    <xf numFmtId="0" fontId="0" fillId="5" borderId="18" xfId="0" applyFill="1" applyBorder="1" applyAlignment="1">
      <alignment vertical="center" textRotation="255"/>
    </xf>
    <xf numFmtId="0" fontId="0" fillId="5" borderId="14" xfId="0" applyFill="1" applyBorder="1" applyAlignment="1">
      <alignment vertical="center" textRotation="255"/>
    </xf>
    <xf numFmtId="0" fontId="0" fillId="2" borderId="45" xfId="0" applyFill="1" applyBorder="1" applyAlignment="1">
      <alignment textRotation="255"/>
    </xf>
    <xf numFmtId="0" fontId="0" fillId="2" borderId="18" xfId="0" applyFill="1" applyBorder="1" applyAlignment="1">
      <alignment textRotation="255"/>
    </xf>
    <xf numFmtId="0" fontId="0" fillId="2" borderId="14" xfId="0" applyFill="1" applyBorder="1" applyAlignment="1">
      <alignment textRotation="255"/>
    </xf>
    <xf numFmtId="8" fontId="1" fillId="3" borderId="37" xfId="0" applyNumberFormat="1" applyFont="1" applyFill="1" applyBorder="1" applyAlignment="1">
      <alignment horizontal="right" vertical="center" wrapText="1"/>
    </xf>
    <xf numFmtId="8" fontId="1" fillId="3" borderId="0" xfId="0" applyNumberFormat="1" applyFont="1" applyFill="1" applyAlignment="1">
      <alignment horizontal="right" vertical="center" wrapText="1"/>
    </xf>
    <xf numFmtId="8" fontId="1" fillId="0" borderId="42" xfId="0" applyNumberFormat="1" applyFont="1" applyBorder="1" applyAlignment="1">
      <alignment horizontal="left" vertical="center" wrapText="1"/>
    </xf>
    <xf numFmtId="8" fontId="1" fillId="0" borderId="46" xfId="0" applyNumberFormat="1" applyFont="1" applyBorder="1" applyAlignment="1">
      <alignment horizontal="left" vertical="center" wrapText="1"/>
    </xf>
    <xf numFmtId="8" fontId="1" fillId="2" borderId="31" xfId="0" applyNumberFormat="1" applyFont="1" applyFill="1" applyBorder="1" applyAlignment="1">
      <alignment horizontal="left" vertical="center" wrapText="1"/>
    </xf>
    <xf numFmtId="8" fontId="1" fillId="2" borderId="34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Alignment="1">
      <alignment vertical="center" wrapText="1"/>
    </xf>
    <xf numFmtId="8" fontId="22" fillId="0" borderId="44" xfId="0" applyNumberFormat="1" applyFont="1" applyBorder="1" applyAlignment="1">
      <alignment vertical="center" wrapText="1"/>
    </xf>
    <xf numFmtId="8" fontId="22" fillId="0" borderId="33" xfId="0" applyNumberFormat="1" applyFont="1" applyBorder="1" applyAlignment="1">
      <alignment vertical="center" wrapText="1"/>
    </xf>
    <xf numFmtId="8" fontId="21" fillId="0" borderId="29" xfId="0" applyNumberFormat="1" applyFont="1" applyBorder="1" applyAlignment="1">
      <alignment vertical="center" wrapText="1"/>
    </xf>
    <xf numFmtId="8" fontId="1" fillId="0" borderId="11" xfId="0" applyNumberFormat="1" applyFont="1" applyBorder="1" applyAlignment="1">
      <alignment vertical="center" wrapText="1"/>
    </xf>
    <xf numFmtId="8" fontId="1" fillId="0" borderId="11" xfId="0" quotePrefix="1" applyNumberFormat="1" applyFont="1" applyBorder="1" applyAlignment="1">
      <alignment vertical="center" wrapText="1"/>
    </xf>
    <xf numFmtId="8" fontId="22" fillId="0" borderId="22" xfId="0" applyNumberFormat="1" applyFont="1" applyBorder="1" applyAlignment="1">
      <alignment vertical="center" wrapText="1"/>
    </xf>
    <xf numFmtId="49" fontId="1" fillId="0" borderId="11" xfId="0" quotePrefix="1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8" fontId="21" fillId="0" borderId="32" xfId="0" applyNumberFormat="1" applyFont="1" applyBorder="1" applyAlignment="1">
      <alignment vertical="center" wrapText="1"/>
    </xf>
    <xf numFmtId="8" fontId="21" fillId="0" borderId="34" xfId="0" applyNumberFormat="1" applyFont="1" applyBorder="1" applyAlignment="1">
      <alignment vertical="center" wrapText="1"/>
    </xf>
    <xf numFmtId="8" fontId="1" fillId="0" borderId="11" xfId="0" applyNumberFormat="1" applyFont="1" applyBorder="1" applyAlignment="1">
      <alignment horizontal="left" vertical="center" wrapText="1"/>
    </xf>
    <xf numFmtId="8" fontId="1" fillId="0" borderId="1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8" fontId="3" fillId="0" borderId="35" xfId="0" applyNumberFormat="1" applyFont="1" applyBorder="1" applyAlignment="1">
      <alignment horizontal="center" vertical="center" wrapText="1"/>
    </xf>
    <xf numFmtId="8" fontId="3" fillId="0" borderId="17" xfId="0" applyNumberFormat="1" applyFont="1" applyBorder="1" applyAlignment="1">
      <alignment horizontal="center" vertical="center" wrapText="1"/>
    </xf>
    <xf numFmtId="8" fontId="1" fillId="0" borderId="50" xfId="0" applyNumberFormat="1" applyFont="1" applyBorder="1" applyAlignment="1">
      <alignment vertical="center" wrapText="1"/>
    </xf>
    <xf numFmtId="8" fontId="1" fillId="0" borderId="51" xfId="0" applyNumberFormat="1" applyFont="1" applyBorder="1" applyAlignment="1">
      <alignment vertical="center" wrapText="1"/>
    </xf>
    <xf numFmtId="8" fontId="14" fillId="0" borderId="36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4" fillId="0" borderId="31" xfId="0" applyNumberFormat="1" applyFont="1" applyBorder="1" applyAlignment="1">
      <alignment vertical="center" wrapText="1"/>
    </xf>
    <xf numFmtId="8" fontId="1" fillId="0" borderId="34" xfId="0" applyNumberFormat="1" applyFont="1" applyBorder="1" applyAlignment="1">
      <alignment vertical="center" wrapText="1"/>
    </xf>
    <xf numFmtId="8" fontId="1" fillId="0" borderId="42" xfId="0" applyNumberFormat="1" applyFont="1" applyBorder="1" applyAlignment="1">
      <alignment vertical="center" wrapText="1"/>
    </xf>
    <xf numFmtId="8" fontId="1" fillId="0" borderId="46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vertical="center" wrapText="1"/>
    </xf>
    <xf numFmtId="8" fontId="7" fillId="0" borderId="6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11" fillId="0" borderId="11" xfId="0" quotePrefix="1" applyNumberFormat="1" applyFont="1" applyBorder="1" applyAlignment="1">
      <alignment vertical="center" wrapText="1"/>
    </xf>
    <xf numFmtId="8" fontId="11" fillId="0" borderId="11" xfId="0" applyNumberFormat="1" applyFont="1" applyBorder="1" applyAlignment="1">
      <alignment vertical="center" wrapText="1"/>
    </xf>
    <xf numFmtId="8" fontId="11" fillId="0" borderId="15" xfId="0" quotePrefix="1" applyNumberFormat="1" applyFont="1" applyBorder="1" applyAlignment="1">
      <alignment vertical="center" wrapText="1"/>
    </xf>
    <xf numFmtId="8" fontId="2" fillId="0" borderId="27" xfId="0" applyNumberFormat="1" applyFont="1" applyBorder="1" applyAlignment="1">
      <alignment vertical="center" wrapText="1"/>
    </xf>
    <xf numFmtId="8" fontId="2" fillId="0" borderId="5" xfId="0" applyNumberFormat="1" applyFont="1" applyBorder="1" applyAlignment="1">
      <alignment vertical="center" wrapText="1"/>
    </xf>
    <xf numFmtId="8" fontId="2" fillId="0" borderId="11" xfId="0" applyNumberFormat="1" applyFont="1" applyBorder="1" applyAlignment="1">
      <alignment vertical="center" wrapText="1"/>
    </xf>
    <xf numFmtId="8" fontId="3" fillId="0" borderId="44" xfId="0" applyNumberFormat="1" applyFont="1" applyBorder="1" applyAlignment="1">
      <alignment horizontal="center" vertical="center" wrapText="1"/>
    </xf>
    <xf numFmtId="8" fontId="3" fillId="0" borderId="33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left" vertical="center" wrapText="1"/>
    </xf>
    <xf numFmtId="8" fontId="1" fillId="2" borderId="28" xfId="0" applyNumberFormat="1" applyFont="1" applyFill="1" applyBorder="1" applyAlignment="1">
      <alignment vertical="center" wrapText="1"/>
    </xf>
    <xf numFmtId="8" fontId="1" fillId="2" borderId="26" xfId="0" applyNumberFormat="1" applyFont="1" applyFill="1" applyBorder="1" applyAlignment="1">
      <alignment vertical="center" wrapText="1"/>
    </xf>
    <xf numFmtId="8" fontId="1" fillId="2" borderId="30" xfId="0" applyNumberFormat="1" applyFont="1" applyFill="1" applyBorder="1" applyAlignment="1">
      <alignment vertical="center" wrapText="1"/>
    </xf>
    <xf numFmtId="8" fontId="1" fillId="2" borderId="15" xfId="0" applyNumberFormat="1" applyFont="1" applyFill="1" applyBorder="1" applyAlignment="1">
      <alignment vertical="center" wrapText="1"/>
    </xf>
    <xf numFmtId="0" fontId="1" fillId="3" borderId="50" xfId="0" applyFont="1" applyFill="1" applyBorder="1" applyAlignment="1">
      <alignment horizontal="right"/>
    </xf>
    <xf numFmtId="0" fontId="1" fillId="3" borderId="51" xfId="0" applyFont="1" applyFill="1" applyBorder="1" applyAlignment="1">
      <alignment horizontal="right"/>
    </xf>
    <xf numFmtId="8" fontId="1" fillId="0" borderId="50" xfId="0" applyNumberFormat="1" applyFont="1" applyBorder="1" applyAlignment="1">
      <alignment horizontal="left" vertical="center" wrapText="1"/>
    </xf>
    <xf numFmtId="8" fontId="1" fillId="0" borderId="51" xfId="0" applyNumberFormat="1" applyFont="1" applyBorder="1" applyAlignment="1">
      <alignment horizontal="left" vertical="center" wrapText="1"/>
    </xf>
  </cellXfs>
  <cellStyles count="129">
    <cellStyle name="Currency" xfId="12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Percent" xfId="128" builtinId="5"/>
  </cellStyles>
  <dxfs count="0"/>
  <tableStyles count="0" defaultTableStyle="TableStyleMedium9" defaultPivotStyle="PivotStyleMedium4"/>
  <colors>
    <mruColors>
      <color rgb="FF45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3"/>
  <sheetViews>
    <sheetView tabSelected="1" showRuler="0" topLeftCell="C1" zoomScale="96" zoomScaleNormal="100" workbookViewId="0">
      <selection activeCell="H45" sqref="H45"/>
    </sheetView>
  </sheetViews>
  <sheetFormatPr baseColWidth="10" defaultRowHeight="16" x14ac:dyDescent="0.2"/>
  <cols>
    <col min="1" max="1" width="5.1640625" customWidth="1"/>
    <col min="3" max="3" width="18.83203125" customWidth="1"/>
    <col min="4" max="4" width="14.5" customWidth="1"/>
    <col min="5" max="5" width="15.83203125" customWidth="1"/>
    <col min="6" max="7" width="14.5" customWidth="1"/>
    <col min="8" max="8" width="13.5" customWidth="1"/>
    <col min="9" max="9" width="11.83203125" customWidth="1"/>
    <col min="10" max="10" width="5.33203125" customWidth="1"/>
  </cols>
  <sheetData>
    <row r="2" spans="1:11" ht="17" thickBot="1" x14ac:dyDescent="0.25"/>
    <row r="3" spans="1:11" ht="27" customHeight="1" thickBot="1" x14ac:dyDescent="0.25">
      <c r="B3" s="191" t="s">
        <v>25</v>
      </c>
      <c r="C3" s="192"/>
      <c r="D3" s="65"/>
      <c r="E3" s="154">
        <v>2024</v>
      </c>
      <c r="F3" s="155"/>
      <c r="G3" s="65"/>
      <c r="H3" s="156">
        <v>2025</v>
      </c>
      <c r="I3" s="155"/>
    </row>
    <row r="4" spans="1:11" ht="36" customHeight="1" thickBot="1" x14ac:dyDescent="0.25">
      <c r="B4" s="163" t="s">
        <v>50</v>
      </c>
      <c r="C4" s="164"/>
      <c r="D4" s="161" t="s">
        <v>47</v>
      </c>
      <c r="E4" s="161"/>
      <c r="F4" s="162"/>
      <c r="G4" s="97"/>
      <c r="H4" s="165" t="s">
        <v>49</v>
      </c>
      <c r="I4" s="166"/>
    </row>
    <row r="5" spans="1:11" ht="69" customHeight="1" thickBot="1" x14ac:dyDescent="0.25">
      <c r="B5" s="167" t="s">
        <v>0</v>
      </c>
      <c r="C5" s="168"/>
      <c r="D5" s="68" t="s">
        <v>24</v>
      </c>
      <c r="E5" s="31" t="s">
        <v>28</v>
      </c>
      <c r="F5" s="4" t="s">
        <v>29</v>
      </c>
      <c r="G5" s="32" t="s">
        <v>38</v>
      </c>
      <c r="H5" s="127" t="s">
        <v>26</v>
      </c>
      <c r="I5" s="33" t="s">
        <v>27</v>
      </c>
    </row>
    <row r="6" spans="1:11" ht="27" customHeight="1" thickBot="1" x14ac:dyDescent="0.25">
      <c r="B6" s="169" t="s">
        <v>46</v>
      </c>
      <c r="C6" s="170"/>
      <c r="D6" s="21">
        <v>3566.71</v>
      </c>
      <c r="E6" s="76">
        <v>3566.71</v>
      </c>
      <c r="F6" s="76">
        <v>3566.71</v>
      </c>
      <c r="G6" s="70"/>
      <c r="H6" s="129">
        <v>1630.01</v>
      </c>
      <c r="I6" s="21"/>
    </row>
    <row r="7" spans="1:11" s="87" customFormat="1" ht="13" x14ac:dyDescent="0.15">
      <c r="B7" s="198" t="s">
        <v>31</v>
      </c>
      <c r="C7" s="199"/>
      <c r="D7" s="114">
        <v>2000</v>
      </c>
      <c r="E7" s="109">
        <v>2000</v>
      </c>
      <c r="F7" s="109">
        <v>2000</v>
      </c>
      <c r="G7" s="109"/>
      <c r="H7" s="128">
        <v>2000</v>
      </c>
      <c r="I7" s="110"/>
    </row>
    <row r="8" spans="1:11" ht="17" thickBot="1" x14ac:dyDescent="0.25">
      <c r="B8" s="200" t="s">
        <v>36</v>
      </c>
      <c r="C8" s="201"/>
      <c r="D8" s="115">
        <f>D6-D7</f>
        <v>1566.71</v>
      </c>
      <c r="E8" s="112">
        <f>E6-E7</f>
        <v>1566.71</v>
      </c>
      <c r="F8" s="112">
        <f>F6-F7</f>
        <v>1566.71</v>
      </c>
      <c r="G8" s="113"/>
      <c r="H8" s="111">
        <f>H6-H7</f>
        <v>-369.99</v>
      </c>
      <c r="I8" s="111"/>
    </row>
    <row r="9" spans="1:11" ht="24" customHeight="1" thickBot="1" x14ac:dyDescent="0.25">
      <c r="A9" s="130" t="s">
        <v>32</v>
      </c>
      <c r="B9" s="171" t="s">
        <v>12</v>
      </c>
      <c r="C9" s="172"/>
      <c r="D9" s="116">
        <v>0.48</v>
      </c>
      <c r="E9" s="13">
        <f>0.02+0.02+0.03+0.03+0.04+0.04+0.03+0.04+0.03+0.03+0.03+0.03</f>
        <v>0.37000000000000011</v>
      </c>
      <c r="F9" s="76">
        <f>0.03+0.03+0.03+0.03+0.04+0.03+0.04+0.04+0.03+0.03+0.02+0.02</f>
        <v>0.37000000000000011</v>
      </c>
      <c r="G9" s="84">
        <f>F9-D9</f>
        <v>-0.10999999999999988</v>
      </c>
      <c r="H9" s="14">
        <v>0.36</v>
      </c>
      <c r="I9" s="69">
        <v>0.06</v>
      </c>
    </row>
    <row r="10" spans="1:11" ht="32" customHeight="1" thickBot="1" x14ac:dyDescent="0.25">
      <c r="A10" s="131"/>
      <c r="B10" s="173" t="s">
        <v>22</v>
      </c>
      <c r="C10" s="174"/>
      <c r="D10" s="3">
        <f>32*36</f>
        <v>1152</v>
      </c>
      <c r="E10" s="13">
        <v>1152</v>
      </c>
      <c r="F10" s="54">
        <v>1152</v>
      </c>
      <c r="G10" s="121">
        <f>F10-D10</f>
        <v>0</v>
      </c>
      <c r="H10" s="80"/>
      <c r="I10" s="81"/>
    </row>
    <row r="11" spans="1:11" ht="31" customHeight="1" thickBot="1" x14ac:dyDescent="0.25">
      <c r="A11" s="132"/>
      <c r="B11" s="175" t="s">
        <v>23</v>
      </c>
      <c r="C11" s="176"/>
      <c r="D11" s="44">
        <f>20*6</f>
        <v>120</v>
      </c>
      <c r="E11" s="37">
        <v>120</v>
      </c>
      <c r="F11" s="50">
        <f>6*20</f>
        <v>120</v>
      </c>
      <c r="G11" s="121">
        <f>F11-D11</f>
        <v>0</v>
      </c>
      <c r="H11" s="82"/>
      <c r="I11" s="83"/>
    </row>
    <row r="12" spans="1:11" ht="14" customHeight="1" thickBot="1" x14ac:dyDescent="0.25">
      <c r="B12" s="193"/>
      <c r="C12" s="193"/>
      <c r="D12" s="98"/>
      <c r="E12" s="70"/>
      <c r="F12" s="73"/>
      <c r="G12" s="75"/>
      <c r="H12" s="98"/>
      <c r="I12" s="98"/>
    </row>
    <row r="13" spans="1:11" ht="24" customHeight="1" thickBot="1" x14ac:dyDescent="0.25">
      <c r="A13" s="136" t="s">
        <v>41</v>
      </c>
      <c r="B13" s="194" t="s">
        <v>42</v>
      </c>
      <c r="C13" s="195"/>
      <c r="D13" s="92"/>
      <c r="E13" s="92"/>
      <c r="F13" s="92"/>
      <c r="G13" s="93"/>
      <c r="H13" s="35">
        <v>3840</v>
      </c>
      <c r="I13" s="36">
        <f>H13-D10</f>
        <v>2688</v>
      </c>
    </row>
    <row r="14" spans="1:11" ht="24" customHeight="1" thickBot="1" x14ac:dyDescent="0.25">
      <c r="A14" s="137"/>
      <c r="B14" s="196" t="s">
        <v>43</v>
      </c>
      <c r="C14" s="197"/>
      <c r="D14" s="77"/>
      <c r="E14" s="77"/>
      <c r="F14" s="79"/>
      <c r="G14" s="78"/>
      <c r="H14" s="12">
        <v>400</v>
      </c>
      <c r="I14" s="29">
        <f>H14-D11</f>
        <v>280</v>
      </c>
    </row>
    <row r="15" spans="1:11" ht="24" customHeight="1" thickBot="1" x14ac:dyDescent="0.25">
      <c r="A15" s="138"/>
      <c r="B15" s="143" t="s">
        <v>14</v>
      </c>
      <c r="C15" s="144"/>
      <c r="D15" s="94"/>
      <c r="E15" s="94"/>
      <c r="F15" s="95"/>
      <c r="G15" s="96"/>
      <c r="H15" s="15">
        <v>0</v>
      </c>
      <c r="I15" s="38"/>
    </row>
    <row r="16" spans="1:11" ht="17" thickBot="1" x14ac:dyDescent="0.25">
      <c r="B16" s="145"/>
      <c r="C16" s="145"/>
      <c r="D16" s="102"/>
      <c r="E16" s="70"/>
      <c r="F16" s="70"/>
      <c r="G16" s="75"/>
      <c r="H16" s="102"/>
      <c r="I16" s="71"/>
      <c r="K16" s="30"/>
    </row>
    <row r="17" spans="1:18" x14ac:dyDescent="0.2">
      <c r="B17" s="177" t="s">
        <v>1</v>
      </c>
      <c r="C17" s="178"/>
      <c r="D17" s="104">
        <f>SUM(D9:D12)</f>
        <v>1272.48</v>
      </c>
      <c r="E17" s="105">
        <f>SUM(E9:E12)</f>
        <v>1272.3699999999999</v>
      </c>
      <c r="F17" s="105">
        <f>SUM(F9:F11)</f>
        <v>1272.3699999999999</v>
      </c>
      <c r="G17" s="106"/>
      <c r="H17" s="108">
        <f>SUM(H9:H15)</f>
        <v>4240.3600000000006</v>
      </c>
      <c r="I17" s="90">
        <f>H17-D17</f>
        <v>2967.8800000000006</v>
      </c>
      <c r="K17" s="30"/>
    </row>
    <row r="18" spans="1:18" s="67" customFormat="1" ht="28" customHeight="1" thickBot="1" x14ac:dyDescent="0.25">
      <c r="B18" s="146" t="s">
        <v>37</v>
      </c>
      <c r="C18" s="147"/>
      <c r="D18" s="27">
        <f>D8+D17</f>
        <v>2839.19</v>
      </c>
      <c r="E18" s="27">
        <f>E8+E17</f>
        <v>2839.08</v>
      </c>
      <c r="F18" s="27">
        <f>F8+F17</f>
        <v>2839.08</v>
      </c>
      <c r="G18" s="107"/>
      <c r="H18" s="15">
        <f>H8+H17</f>
        <v>3870.3700000000008</v>
      </c>
      <c r="I18" s="103">
        <f>H18-D18</f>
        <v>1031.1800000000007</v>
      </c>
    </row>
    <row r="20" spans="1:18" ht="17" thickBot="1" x14ac:dyDescent="0.25">
      <c r="B20" s="145"/>
      <c r="C20" s="145"/>
      <c r="D20" s="86"/>
      <c r="E20" s="85"/>
      <c r="F20" s="85"/>
      <c r="G20" s="85"/>
      <c r="H20" s="86"/>
      <c r="I20" s="86"/>
      <c r="R20" s="30"/>
    </row>
    <row r="21" spans="1:18" ht="17" thickBot="1" x14ac:dyDescent="0.25">
      <c r="A21" s="133" t="s">
        <v>33</v>
      </c>
      <c r="B21" s="148" t="s">
        <v>34</v>
      </c>
      <c r="C21" s="148"/>
      <c r="D21" s="40"/>
      <c r="E21" s="52"/>
      <c r="F21" s="59"/>
      <c r="G21" s="25"/>
      <c r="H21" s="40"/>
      <c r="I21" s="42"/>
      <c r="L21" s="30">
        <f>H6-F49</f>
        <v>0</v>
      </c>
    </row>
    <row r="22" spans="1:18" ht="17" thickBot="1" x14ac:dyDescent="0.25">
      <c r="A22" s="134"/>
      <c r="B22" s="149" t="s">
        <v>2</v>
      </c>
      <c r="C22" s="149"/>
      <c r="D22" s="2">
        <v>356</v>
      </c>
      <c r="E22" s="1">
        <f>320.75+314.75</f>
        <v>635.5</v>
      </c>
      <c r="F22" s="60">
        <v>635.5</v>
      </c>
      <c r="G22" s="24">
        <f t="shared" ref="G22:G26" si="0">D22-F22</f>
        <v>-279.5</v>
      </c>
      <c r="H22" s="2">
        <v>1400</v>
      </c>
      <c r="I22" s="20">
        <f>H22-D22</f>
        <v>1044</v>
      </c>
      <c r="M22" s="67"/>
    </row>
    <row r="23" spans="1:18" ht="17" thickBot="1" x14ac:dyDescent="0.25">
      <c r="A23" s="134"/>
      <c r="B23" s="159" t="s">
        <v>11</v>
      </c>
      <c r="C23" s="160"/>
      <c r="D23" s="2">
        <v>500</v>
      </c>
      <c r="E23" s="1">
        <v>995</v>
      </c>
      <c r="F23" s="60">
        <v>995</v>
      </c>
      <c r="G23" s="66">
        <f t="shared" si="0"/>
        <v>-495</v>
      </c>
      <c r="H23" s="2">
        <v>500</v>
      </c>
      <c r="I23" s="29"/>
      <c r="M23" s="30"/>
    </row>
    <row r="24" spans="1:18" ht="17" thickBot="1" x14ac:dyDescent="0.25">
      <c r="A24" s="134"/>
      <c r="B24" s="150" t="s">
        <v>16</v>
      </c>
      <c r="C24" s="149"/>
      <c r="D24" s="2">
        <v>175</v>
      </c>
      <c r="E24" s="1">
        <v>120</v>
      </c>
      <c r="F24" s="60">
        <v>120</v>
      </c>
      <c r="G24" s="24">
        <f t="shared" si="0"/>
        <v>55</v>
      </c>
      <c r="H24" s="2">
        <v>175</v>
      </c>
      <c r="I24" s="5"/>
      <c r="L24" s="30"/>
      <c r="M24" s="67"/>
    </row>
    <row r="25" spans="1:18" ht="17" thickBot="1" x14ac:dyDescent="0.25">
      <c r="A25" s="134"/>
      <c r="B25" s="150" t="s">
        <v>13</v>
      </c>
      <c r="C25" s="149"/>
      <c r="D25" s="2">
        <v>45</v>
      </c>
      <c r="E25" s="1">
        <v>45</v>
      </c>
      <c r="F25" s="60">
        <v>45</v>
      </c>
      <c r="G25" s="24">
        <f t="shared" si="0"/>
        <v>0</v>
      </c>
      <c r="H25" s="2">
        <v>45</v>
      </c>
      <c r="I25" s="10"/>
    </row>
    <row r="26" spans="1:18" ht="17" thickBot="1" x14ac:dyDescent="0.25">
      <c r="A26" s="134"/>
      <c r="B26" s="150" t="s">
        <v>15</v>
      </c>
      <c r="C26" s="149"/>
      <c r="D26" s="2">
        <v>50</v>
      </c>
      <c r="E26" s="60">
        <f>51.99+22.14+29.2</f>
        <v>103.33</v>
      </c>
      <c r="F26" s="60">
        <f>51.99+22.14+29.2</f>
        <v>103.33</v>
      </c>
      <c r="G26" s="24">
        <f t="shared" si="0"/>
        <v>-53.33</v>
      </c>
      <c r="H26" s="2">
        <v>50</v>
      </c>
      <c r="I26" s="5"/>
      <c r="P26" s="67"/>
      <c r="R26" s="30"/>
    </row>
    <row r="27" spans="1:18" ht="17" thickBot="1" x14ac:dyDescent="0.25">
      <c r="A27" s="134"/>
      <c r="B27" s="152" t="s">
        <v>21</v>
      </c>
      <c r="C27" s="153"/>
      <c r="D27" s="2">
        <v>149.9</v>
      </c>
      <c r="E27" s="60">
        <v>171.9</v>
      </c>
      <c r="F27" s="60">
        <v>171.9</v>
      </c>
      <c r="G27" s="24">
        <f>D27-F27</f>
        <v>-22</v>
      </c>
      <c r="H27" s="2">
        <v>175</v>
      </c>
      <c r="I27" s="20">
        <f>H27-D27</f>
        <v>25.099999999999994</v>
      </c>
      <c r="K27" t="s">
        <v>44</v>
      </c>
    </row>
    <row r="28" spans="1:18" ht="17" thickBot="1" x14ac:dyDescent="0.25">
      <c r="A28" s="134"/>
      <c r="B28" s="188"/>
      <c r="C28" s="188"/>
      <c r="D28" s="11"/>
      <c r="E28" s="7"/>
      <c r="F28" s="61"/>
      <c r="G28" s="24"/>
      <c r="H28" s="11"/>
      <c r="I28" s="45"/>
    </row>
    <row r="29" spans="1:18" ht="17" thickBot="1" x14ac:dyDescent="0.25">
      <c r="A29" s="134"/>
      <c r="B29" s="157" t="s">
        <v>3</v>
      </c>
      <c r="C29" s="157"/>
      <c r="D29" s="43">
        <f>SUM(D22:D27)</f>
        <v>1275.9000000000001</v>
      </c>
      <c r="E29" s="53">
        <f>SUM(E22:E27)</f>
        <v>2070.73</v>
      </c>
      <c r="F29" s="53">
        <f>SUM(F22:F27)</f>
        <v>2070.73</v>
      </c>
      <c r="G29" s="26">
        <f t="shared" ref="G29" si="1">D29-F29</f>
        <v>-794.82999999999993</v>
      </c>
      <c r="H29" s="43">
        <f>SUM(H22:H27)</f>
        <v>2345</v>
      </c>
      <c r="I29" s="20">
        <f>H29-D29</f>
        <v>1069.0999999999999</v>
      </c>
      <c r="K29" s="30"/>
    </row>
    <row r="30" spans="1:18" ht="17" thickBot="1" x14ac:dyDescent="0.25">
      <c r="A30" s="134"/>
      <c r="B30" s="145"/>
      <c r="C30" s="145"/>
      <c r="D30" s="39"/>
      <c r="E30" s="64"/>
      <c r="F30" s="62"/>
      <c r="G30" s="85"/>
      <c r="H30" s="39"/>
      <c r="I30" s="51"/>
    </row>
    <row r="31" spans="1:18" ht="17" thickBot="1" x14ac:dyDescent="0.25">
      <c r="A31" s="134"/>
      <c r="B31" s="148" t="s">
        <v>4</v>
      </c>
      <c r="C31" s="148"/>
      <c r="D31" s="40"/>
      <c r="E31" s="1"/>
      <c r="F31" s="59"/>
      <c r="G31" s="41"/>
      <c r="H31" s="40"/>
      <c r="I31" s="42"/>
    </row>
    <row r="32" spans="1:18" ht="17" thickBot="1" x14ac:dyDescent="0.25">
      <c r="A32" s="134"/>
      <c r="B32" s="149" t="s">
        <v>5</v>
      </c>
      <c r="C32" s="149"/>
      <c r="D32" s="2">
        <v>400</v>
      </c>
      <c r="E32" s="1">
        <v>331.66</v>
      </c>
      <c r="F32" s="60">
        <v>331.66</v>
      </c>
      <c r="G32" s="24">
        <f t="shared" ref="G31:G35" si="2">D32-F32</f>
        <v>68.339999999999975</v>
      </c>
      <c r="H32" s="2">
        <v>100</v>
      </c>
      <c r="I32" s="5">
        <f>H32-D32</f>
        <v>-300</v>
      </c>
    </row>
    <row r="33" spans="1:15" ht="17" thickBot="1" x14ac:dyDescent="0.25">
      <c r="A33" s="134"/>
      <c r="B33" s="183" t="s">
        <v>20</v>
      </c>
      <c r="C33" s="184"/>
      <c r="D33" s="19">
        <v>0</v>
      </c>
      <c r="E33" s="1">
        <v>0</v>
      </c>
      <c r="F33" s="60">
        <v>0</v>
      </c>
      <c r="G33" s="24">
        <f t="shared" si="2"/>
        <v>0</v>
      </c>
      <c r="H33" s="2">
        <v>50</v>
      </c>
      <c r="I33" s="5">
        <f>H33-D33</f>
        <v>50</v>
      </c>
    </row>
    <row r="34" spans="1:15" ht="17" thickBot="1" x14ac:dyDescent="0.25">
      <c r="A34" s="134"/>
      <c r="B34" s="183"/>
      <c r="C34" s="185"/>
      <c r="D34" s="22"/>
      <c r="E34" s="70"/>
      <c r="F34" s="63"/>
      <c r="G34" s="24"/>
      <c r="H34" s="22"/>
      <c r="I34" s="23"/>
    </row>
    <row r="35" spans="1:15" ht="17" thickBot="1" x14ac:dyDescent="0.25">
      <c r="A35" s="134"/>
      <c r="B35" s="157" t="s">
        <v>6</v>
      </c>
      <c r="C35" s="157"/>
      <c r="D35" s="43">
        <f>SUM(D32:D33)</f>
        <v>400</v>
      </c>
      <c r="E35" s="34">
        <f>SUM(E32:E33)</f>
        <v>331.66</v>
      </c>
      <c r="F35" s="34">
        <f>SUM(F32:F33)</f>
        <v>331.66</v>
      </c>
      <c r="G35" s="26">
        <f t="shared" si="2"/>
        <v>68.339999999999975</v>
      </c>
      <c r="H35" s="43">
        <f>SUM(H32:H33)</f>
        <v>150</v>
      </c>
      <c r="I35" s="5">
        <f>H35-D35</f>
        <v>-250</v>
      </c>
    </row>
    <row r="36" spans="1:15" ht="17" thickBot="1" x14ac:dyDescent="0.25">
      <c r="A36" s="134"/>
      <c r="B36" s="145"/>
      <c r="C36" s="145"/>
      <c r="D36" s="48"/>
      <c r="E36" s="16"/>
      <c r="F36" s="58"/>
      <c r="G36" s="85"/>
      <c r="H36" s="48"/>
      <c r="I36" s="49"/>
      <c r="O36" s="99"/>
    </row>
    <row r="37" spans="1:15" ht="17" thickBot="1" x14ac:dyDescent="0.25">
      <c r="A37" s="134"/>
      <c r="B37" s="148" t="s">
        <v>35</v>
      </c>
      <c r="C37" s="148"/>
      <c r="D37" s="40"/>
      <c r="E37" s="100"/>
      <c r="F37" s="59"/>
      <c r="G37" s="41">
        <f t="shared" ref="G37:G43" si="3">D37-F37</f>
        <v>0</v>
      </c>
      <c r="H37" s="40"/>
      <c r="I37" s="42"/>
    </row>
    <row r="38" spans="1:15" ht="17" thickBot="1" x14ac:dyDescent="0.25">
      <c r="A38" s="134"/>
      <c r="B38" s="149" t="s">
        <v>7</v>
      </c>
      <c r="C38" s="149"/>
      <c r="D38" s="2">
        <v>10</v>
      </c>
      <c r="E38" s="1">
        <f>10+25</f>
        <v>35</v>
      </c>
      <c r="F38" s="60">
        <v>35</v>
      </c>
      <c r="G38" s="24">
        <f t="shared" si="3"/>
        <v>-25</v>
      </c>
      <c r="H38" s="2">
        <v>10</v>
      </c>
      <c r="I38" s="5"/>
    </row>
    <row r="39" spans="1:15" ht="17" thickBot="1" x14ac:dyDescent="0.25">
      <c r="A39" s="134"/>
      <c r="B39" s="149" t="s">
        <v>8</v>
      </c>
      <c r="C39" s="149"/>
      <c r="D39" s="2">
        <v>50</v>
      </c>
      <c r="E39" s="1">
        <v>50</v>
      </c>
      <c r="F39" s="60">
        <v>50</v>
      </c>
      <c r="G39" s="24">
        <f t="shared" si="3"/>
        <v>0</v>
      </c>
      <c r="H39" s="2">
        <v>50</v>
      </c>
      <c r="I39" s="5"/>
      <c r="N39">
        <v>21.68</v>
      </c>
    </row>
    <row r="40" spans="1:15" ht="17" thickBot="1" x14ac:dyDescent="0.25">
      <c r="A40" s="134"/>
      <c r="B40" s="179" t="s">
        <v>45</v>
      </c>
      <c r="C40" s="179"/>
      <c r="D40" s="2">
        <v>0</v>
      </c>
      <c r="E40" s="1">
        <v>21.68</v>
      </c>
      <c r="F40" s="60">
        <v>21.68</v>
      </c>
      <c r="G40" s="66">
        <f t="shared" si="3"/>
        <v>-21.68</v>
      </c>
      <c r="H40" s="2">
        <v>0</v>
      </c>
      <c r="I40" s="122"/>
    </row>
    <row r="41" spans="1:15" ht="17" thickBot="1" x14ac:dyDescent="0.25">
      <c r="A41" s="134"/>
      <c r="B41" s="149" t="s">
        <v>9</v>
      </c>
      <c r="C41" s="149"/>
      <c r="D41" s="2">
        <v>600</v>
      </c>
      <c r="E41" s="1">
        <f>150+150+150+150+100</f>
        <v>700</v>
      </c>
      <c r="F41" s="60">
        <v>700</v>
      </c>
      <c r="G41" s="24">
        <f t="shared" si="3"/>
        <v>-100</v>
      </c>
      <c r="H41" s="2">
        <v>600</v>
      </c>
      <c r="I41" s="8"/>
    </row>
    <row r="42" spans="1:15" ht="17" thickBot="1" x14ac:dyDescent="0.25">
      <c r="A42" s="134"/>
      <c r="B42" s="149"/>
      <c r="C42" s="149"/>
      <c r="D42" s="46"/>
      <c r="E42" s="17"/>
      <c r="F42" s="60"/>
      <c r="G42" s="24"/>
      <c r="H42" s="46"/>
      <c r="I42" s="47"/>
    </row>
    <row r="43" spans="1:15" ht="17" thickBot="1" x14ac:dyDescent="0.25">
      <c r="A43" s="134"/>
      <c r="B43" s="157" t="s">
        <v>10</v>
      </c>
      <c r="C43" s="158"/>
      <c r="D43" s="15">
        <f t="shared" ref="D43:F43" si="4">SUM(D38:D41)</f>
        <v>660</v>
      </c>
      <c r="E43" s="57">
        <f>SUM(E38:E41)</f>
        <v>806.68000000000006</v>
      </c>
      <c r="F43" s="57">
        <f t="shared" si="4"/>
        <v>806.68000000000006</v>
      </c>
      <c r="G43" s="26">
        <f t="shared" si="3"/>
        <v>-146.68000000000006</v>
      </c>
      <c r="H43" s="15">
        <f t="shared" ref="H43" si="5">SUM(H38:H41)</f>
        <v>660</v>
      </c>
      <c r="I43" s="5">
        <f>H43-D43</f>
        <v>0</v>
      </c>
    </row>
    <row r="44" spans="1:15" ht="17" thickBot="1" x14ac:dyDescent="0.25">
      <c r="A44" s="134"/>
      <c r="B44" s="70"/>
      <c r="C44" s="71"/>
      <c r="D44" s="72"/>
      <c r="E44" s="73"/>
      <c r="F44" s="74"/>
      <c r="G44" s="70"/>
      <c r="H44" s="91"/>
      <c r="I44" s="101"/>
    </row>
    <row r="45" spans="1:15" ht="26" customHeight="1" thickBot="1" x14ac:dyDescent="0.25">
      <c r="A45" s="135"/>
      <c r="B45" s="151" t="s">
        <v>30</v>
      </c>
      <c r="C45" s="151"/>
      <c r="D45" s="88">
        <f>D29+D35+D43</f>
        <v>2335.9</v>
      </c>
      <c r="E45" s="88">
        <f>E29+E35+E43</f>
        <v>3209.0699999999997</v>
      </c>
      <c r="F45" s="89">
        <f>F29+F35+F43</f>
        <v>3209.0699999999997</v>
      </c>
      <c r="G45" s="28">
        <f t="shared" ref="G45" si="6">D45-F45</f>
        <v>-873.16999999999962</v>
      </c>
      <c r="H45" s="88">
        <f>H29+H35+H43</f>
        <v>3155</v>
      </c>
      <c r="I45" s="88">
        <f>I29+I35+I43</f>
        <v>819.09999999999991</v>
      </c>
    </row>
    <row r="46" spans="1:15" ht="17" thickBot="1" x14ac:dyDescent="0.25">
      <c r="B46" s="70"/>
      <c r="C46" s="71"/>
      <c r="D46" s="72"/>
      <c r="E46" s="73"/>
      <c r="F46" s="74"/>
      <c r="G46" s="70"/>
      <c r="H46" s="72"/>
      <c r="I46" s="21"/>
    </row>
    <row r="47" spans="1:15" ht="26" customHeight="1" x14ac:dyDescent="0.2">
      <c r="B47" s="141" t="s">
        <v>40</v>
      </c>
      <c r="C47" s="142"/>
      <c r="D47" s="117">
        <f>D18-D45</f>
        <v>503.28999999999996</v>
      </c>
      <c r="E47" s="118">
        <f>E18-E45</f>
        <v>-369.98999999999978</v>
      </c>
      <c r="F47" s="118">
        <f>F18-F45</f>
        <v>-369.98999999999978</v>
      </c>
      <c r="G47" s="113">
        <f t="shared" ref="G47" si="7">F47-D47</f>
        <v>-873.27999999999975</v>
      </c>
      <c r="H47" s="117">
        <f>H18-H45</f>
        <v>715.3700000000008</v>
      </c>
      <c r="I47" s="111">
        <f>H47-D47</f>
        <v>212.08000000000084</v>
      </c>
    </row>
    <row r="48" spans="1:15" ht="17" thickBot="1" x14ac:dyDescent="0.25">
      <c r="B48" s="139" t="s">
        <v>31</v>
      </c>
      <c r="C48" s="140"/>
      <c r="D48" s="119">
        <v>2000</v>
      </c>
      <c r="E48" s="119">
        <v>2000</v>
      </c>
      <c r="F48" s="125">
        <v>2000</v>
      </c>
      <c r="G48" s="120"/>
      <c r="H48" s="119">
        <v>2000</v>
      </c>
      <c r="I48" s="120">
        <f>H48-D48</f>
        <v>0</v>
      </c>
    </row>
    <row r="49" spans="2:9" ht="28" customHeight="1" thickBot="1" x14ac:dyDescent="0.25">
      <c r="B49" s="189" t="s">
        <v>39</v>
      </c>
      <c r="C49" s="190"/>
      <c r="D49" s="117">
        <f>D47+D48</f>
        <v>2503.29</v>
      </c>
      <c r="E49" s="123">
        <f>E47+E48</f>
        <v>1630.0100000000002</v>
      </c>
      <c r="F49" s="126">
        <f>F47+F48</f>
        <v>1630.0100000000002</v>
      </c>
      <c r="G49" s="124"/>
      <c r="H49" s="117">
        <f>H47+H48</f>
        <v>2715.3700000000008</v>
      </c>
      <c r="I49" s="111">
        <f>H49-D49</f>
        <v>212.08000000000084</v>
      </c>
    </row>
    <row r="50" spans="2:9" ht="17" thickBot="1" x14ac:dyDescent="0.25">
      <c r="B50" s="186"/>
      <c r="C50" s="187"/>
      <c r="D50" s="9"/>
      <c r="E50" s="9"/>
      <c r="F50" s="9"/>
      <c r="G50" s="9"/>
      <c r="H50" s="9"/>
      <c r="I50" s="6"/>
    </row>
    <row r="51" spans="2:9" ht="36" customHeight="1" thickBot="1" x14ac:dyDescent="0.25">
      <c r="B51" s="180" t="s">
        <v>48</v>
      </c>
      <c r="C51" s="181"/>
      <c r="D51" s="181"/>
      <c r="E51" s="181"/>
      <c r="F51" s="181"/>
      <c r="G51" s="181"/>
      <c r="H51" s="181"/>
      <c r="I51" s="182"/>
    </row>
    <row r="63" spans="2:9" x14ac:dyDescent="0.2">
      <c r="C63" s="55"/>
    </row>
    <row r="65" spans="3:15" x14ac:dyDescent="0.2">
      <c r="C65" s="56"/>
    </row>
    <row r="66" spans="3:15" x14ac:dyDescent="0.2">
      <c r="E66" t="s">
        <v>17</v>
      </c>
    </row>
    <row r="67" spans="3:15" x14ac:dyDescent="0.2">
      <c r="C67" s="56"/>
      <c r="O67" s="18" t="s">
        <v>18</v>
      </c>
    </row>
    <row r="103" spans="15:15" x14ac:dyDescent="0.2">
      <c r="O103" t="s">
        <v>19</v>
      </c>
    </row>
  </sheetData>
  <mergeCells count="53">
    <mergeCell ref="B28:C28"/>
    <mergeCell ref="B29:C29"/>
    <mergeCell ref="B49:C49"/>
    <mergeCell ref="B3:C3"/>
    <mergeCell ref="B12:C12"/>
    <mergeCell ref="B13:C13"/>
    <mergeCell ref="B14:C14"/>
    <mergeCell ref="B7:C7"/>
    <mergeCell ref="B8:C8"/>
    <mergeCell ref="B51:I51"/>
    <mergeCell ref="B31:C31"/>
    <mergeCell ref="B32:C32"/>
    <mergeCell ref="B33:C33"/>
    <mergeCell ref="B35:C35"/>
    <mergeCell ref="B36:C36"/>
    <mergeCell ref="B37:C37"/>
    <mergeCell ref="B38:C38"/>
    <mergeCell ref="B39:C39"/>
    <mergeCell ref="B41:C41"/>
    <mergeCell ref="B34:C34"/>
    <mergeCell ref="B50:C50"/>
    <mergeCell ref="E3:F3"/>
    <mergeCell ref="H3:I3"/>
    <mergeCell ref="B43:C43"/>
    <mergeCell ref="B23:C23"/>
    <mergeCell ref="D4:F4"/>
    <mergeCell ref="B4:C4"/>
    <mergeCell ref="H4:I4"/>
    <mergeCell ref="B5:C5"/>
    <mergeCell ref="B6:C6"/>
    <mergeCell ref="B9:C9"/>
    <mergeCell ref="B10:C10"/>
    <mergeCell ref="B11:C11"/>
    <mergeCell ref="B16:C16"/>
    <mergeCell ref="B17:C17"/>
    <mergeCell ref="B42:C42"/>
    <mergeCell ref="B40:C40"/>
    <mergeCell ref="A9:A11"/>
    <mergeCell ref="A21:A45"/>
    <mergeCell ref="A13:A15"/>
    <mergeCell ref="B48:C48"/>
    <mergeCell ref="B47:C47"/>
    <mergeCell ref="B15:C15"/>
    <mergeCell ref="B30:C30"/>
    <mergeCell ref="B18:C18"/>
    <mergeCell ref="B20:C20"/>
    <mergeCell ref="B21:C21"/>
    <mergeCell ref="B22:C22"/>
    <mergeCell ref="B24:C24"/>
    <mergeCell ref="B25:C25"/>
    <mergeCell ref="B26:C26"/>
    <mergeCell ref="B45:C45"/>
    <mergeCell ref="B27:C27"/>
  </mergeCells>
  <phoneticPr fontId="10" type="noConversion"/>
  <pageMargins left="0.75" right="0.75" top="1" bottom="1" header="0.5" footer="0.5"/>
  <pageSetup scale="65" orientation="portrait" horizontalDpi="4294967292" verticalDpi="4294967292" copies="3"/>
  <ignoredErrors>
    <ignoredError sqref="G45" formula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2024-09-25T02:19:57Z</cp:lastPrinted>
  <dcterms:created xsi:type="dcterms:W3CDTF">2019-08-06T18:07:00Z</dcterms:created>
  <dcterms:modified xsi:type="dcterms:W3CDTF">2025-01-07T21:57:32Z</dcterms:modified>
</cp:coreProperties>
</file>