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zama/Dropbox/GWEOA/"/>
    </mc:Choice>
  </mc:AlternateContent>
  <xr:revisionPtr revIDLastSave="0" documentId="13_ncr:1_{7D2A9506-CF03-7A4E-B3E8-B089A6C0CFA7}" xr6:coauthVersionLast="45" xr6:coauthVersionMax="45" xr10:uidLastSave="{00000000-0000-0000-0000-000000000000}"/>
  <bookViews>
    <workbookView xWindow="32380" yWindow="1480" windowWidth="21420" windowHeight="13840" tabRatio="500" xr2:uid="{00000000-000D-0000-FFFF-FFFF00000000}"/>
  </bookViews>
  <sheets>
    <sheet name="Sheet1" sheetId="1" r:id="rId1"/>
  </sheets>
  <definedNames>
    <definedName name="_xlnm.Print_Area" localSheetId="0">Sheet1!$A$2:$G$46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17" i="1"/>
  <c r="E16" i="1"/>
  <c r="D34" i="1" l="1"/>
  <c r="D17" i="1"/>
  <c r="F8" i="1" l="1"/>
  <c r="F9" i="1" s="1"/>
  <c r="F11" i="1" s="1"/>
  <c r="E27" i="1"/>
  <c r="E22" i="1"/>
  <c r="E34" i="1"/>
  <c r="D27" i="1"/>
  <c r="D22" i="1"/>
  <c r="C22" i="1"/>
  <c r="C41" i="1" s="1"/>
  <c r="C27" i="1"/>
  <c r="C34" i="1"/>
  <c r="F39" i="1"/>
  <c r="F22" i="1"/>
  <c r="F27" i="1"/>
  <c r="F34" i="1"/>
  <c r="F41" i="1"/>
  <c r="G39" i="1"/>
  <c r="G41" i="1" s="1"/>
  <c r="C8" i="1"/>
  <c r="C9" i="1"/>
  <c r="C11" i="1" s="1"/>
  <c r="C12" i="1" s="1"/>
  <c r="C43" i="1" s="1"/>
  <c r="E11" i="1"/>
  <c r="E12" i="1" s="1"/>
  <c r="D11" i="1"/>
  <c r="D12" i="1" s="1"/>
  <c r="G27" i="1"/>
  <c r="E41" i="1" l="1"/>
  <c r="E43" i="1" s="1"/>
  <c r="F6" i="1" s="1"/>
  <c r="F12" i="1" s="1"/>
  <c r="F43" i="1" s="1"/>
  <c r="D41" i="1"/>
  <c r="D43" i="1" s="1"/>
</calcChain>
</file>

<file path=xl/sharedStrings.xml><?xml version="1.0" encoding="utf-8"?>
<sst xmlns="http://schemas.openxmlformats.org/spreadsheetml/2006/main" count="40" uniqueCount="38">
  <si>
    <t>Category</t>
  </si>
  <si>
    <t>2019 Approved Budget</t>
  </si>
  <si>
    <t>Total Income</t>
  </si>
  <si>
    <t>Balance Available</t>
  </si>
  <si>
    <t>Office Expenses</t>
  </si>
  <si>
    <t>- Insurance</t>
  </si>
  <si>
    <t>- Bank</t>
  </si>
  <si>
    <t>- Supplies &amp; Copying</t>
  </si>
  <si>
    <t>- Meetings &amp; Events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</si>
  <si>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</si>
  <si>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</si>
  <si>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</si>
  <si>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</si>
  <si>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</si>
  <si>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</si>
  <si>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</si>
  <si>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</si>
  <si>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</si>
  <si>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 xml:space="preserve">Projected YE Available Bank Balance </t>
  </si>
  <si>
    <t>2020 Proposed Budget</t>
  </si>
  <si>
    <t>Checking Account (Year end 2018)</t>
  </si>
  <si>
    <t>TOTAL BUDGET &amp; CONTINGENCY</t>
  </si>
  <si>
    <t>Total Contingency (2020)</t>
  </si>
  <si>
    <t>- Post Office (Box, Stamps, Mailings)</t>
  </si>
  <si>
    <t>na</t>
  </si>
  <si>
    <t>Interest (CO Community Banks)</t>
  </si>
  <si>
    <t xml:space="preserve">**Contingency </t>
  </si>
  <si>
    <r>
      <t xml:space="preserve">Increase / </t>
    </r>
    <r>
      <rPr>
        <b/>
        <sz val="10"/>
        <color rgb="FFFF0000"/>
        <rFont val="Arial"/>
        <family val="2"/>
      </rPr>
      <t>(Decrease)</t>
    </r>
  </si>
  <si>
    <t>Owners’ Assessment (2019) 32 lots @ $18/lot; (2020) 32 lots@$48/lot</t>
  </si>
  <si>
    <t>*Tract B Fee (2019) 20 Bdrms@ $3/ Bdrm;(2020) 20 Bdrms@ $8/Bdrm</t>
  </si>
  <si>
    <r>
      <t>- Unplanned attorney fees, taxes, insurance deductibles</t>
    </r>
    <r>
      <rPr>
        <sz val="10"/>
        <color indexed="206"/>
        <rFont val="Arial"/>
        <family val="2"/>
      </rPr>
      <t>)</t>
    </r>
  </si>
  <si>
    <t>- Legal (recording fees, CCIOA)</t>
  </si>
  <si>
    <t xml:space="preserve">Adopted GWEOA 2020 Budget (10/12/2019)                                                    </t>
  </si>
  <si>
    <t xml:space="preserve">2020  ADOPTED BUDGET </t>
  </si>
  <si>
    <t>2019 RESULTS (to date 10/11/2019)</t>
  </si>
  <si>
    <t xml:space="preserve"> Projected to YE 2019 </t>
  </si>
  <si>
    <t xml:space="preserve">2019 Income &amp; Expenditures </t>
  </si>
  <si>
    <t>*Tract B fee is 1/6 of lot assessment multiplied by number of condominium bedrooms. **The adopted budget preserves $2000 as a contingency for unplanned items.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</si>
</sst>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0"/>
      <color rgb="FF453CCC"/>
      <name val="Arial"/>
      <family val="2"/>
    </font>
    <font>
      <sz val="10"/>
      <color theme="1"/>
      <name val="Arial"/>
      <family val="2"/>
    </font>
    <font>
      <b/>
      <sz val="10"/>
      <color rgb="FF453CCC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indexed="206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C1C1C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5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12">
    <xf numFmtId="0" fontId="0" fillId="0" borderId="0" xfId="0"/>
    <xf numFmtId="8" fontId="1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6" fontId="1" fillId="0" borderId="1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8" fontId="3" fillId="2" borderId="15" xfId="0" applyNumberFormat="1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164" fontId="3" fillId="0" borderId="26" xfId="0" applyNumberFormat="1" applyFont="1" applyBorder="1" applyAlignment="1">
      <alignment horizontal="right" vertical="center" wrapText="1"/>
    </xf>
    <xf numFmtId="164" fontId="3" fillId="0" borderId="27" xfId="0" applyNumberFormat="1" applyFont="1" applyBorder="1" applyAlignment="1">
      <alignment horizontal="right" vertical="center" wrapText="1"/>
    </xf>
    <xf numFmtId="164" fontId="2" fillId="0" borderId="27" xfId="0" applyNumberFormat="1" applyFont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0" fillId="0" borderId="0" xfId="0" applyAlignment="1"/>
    <xf numFmtId="164" fontId="3" fillId="0" borderId="30" xfId="0" applyNumberFormat="1" applyFont="1" applyBorder="1" applyAlignment="1">
      <alignment horizontal="right" vertical="center" wrapText="1"/>
    </xf>
    <xf numFmtId="8" fontId="1" fillId="0" borderId="38" xfId="0" applyNumberFormat="1" applyFont="1" applyBorder="1" applyAlignment="1">
      <alignment vertical="center" wrapText="1"/>
    </xf>
    <xf numFmtId="6" fontId="1" fillId="0" borderId="39" xfId="0" applyNumberFormat="1" applyFont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6" fontId="1" fillId="0" borderId="10" xfId="0" applyNumberFormat="1" applyFont="1" applyBorder="1" applyAlignment="1">
      <alignment horizontal="right" vertical="center" wrapText="1"/>
    </xf>
    <xf numFmtId="8" fontId="3" fillId="0" borderId="40" xfId="0" applyNumberFormat="1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vertical="center" wrapText="1"/>
    </xf>
    <xf numFmtId="44" fontId="2" fillId="0" borderId="10" xfId="55" applyFont="1" applyBorder="1" applyAlignment="1">
      <alignment vertical="center" wrapText="1"/>
    </xf>
    <xf numFmtId="44" fontId="1" fillId="0" borderId="10" xfId="55" applyFont="1" applyBorder="1" applyAlignment="1">
      <alignment vertical="center" wrapText="1"/>
    </xf>
    <xf numFmtId="44" fontId="1" fillId="0" borderId="4" xfId="55" applyFont="1" applyBorder="1" applyAlignment="1">
      <alignment horizontal="right" vertical="center" wrapText="1"/>
    </xf>
    <xf numFmtId="44" fontId="1" fillId="0" borderId="5" xfId="55" applyFont="1" applyBorder="1" applyAlignment="1">
      <alignment vertical="center" wrapText="1"/>
    </xf>
    <xf numFmtId="44" fontId="2" fillId="0" borderId="5" xfId="55" applyFont="1" applyBorder="1" applyAlignment="1">
      <alignment vertical="center" wrapText="1"/>
    </xf>
    <xf numFmtId="44" fontId="1" fillId="0" borderId="3" xfId="55" applyFont="1" applyBorder="1" applyAlignment="1">
      <alignment horizontal="right" vertical="center" wrapText="1"/>
    </xf>
    <xf numFmtId="44" fontId="3" fillId="0" borderId="26" xfId="55" applyFont="1" applyBorder="1" applyAlignment="1">
      <alignment horizontal="right" vertical="center" wrapText="1"/>
    </xf>
    <xf numFmtId="44" fontId="3" fillId="2" borderId="15" xfId="55" applyFont="1" applyFill="1" applyBorder="1" applyAlignment="1">
      <alignment vertical="center" wrapText="1"/>
    </xf>
    <xf numFmtId="44" fontId="3" fillId="2" borderId="16" xfId="55" applyFont="1" applyFill="1" applyBorder="1" applyAlignment="1">
      <alignment vertical="center" wrapText="1"/>
    </xf>
    <xf numFmtId="44" fontId="1" fillId="2" borderId="16" xfId="55" applyFont="1" applyFill="1" applyBorder="1" applyAlignment="1">
      <alignment vertical="center" wrapText="1"/>
    </xf>
    <xf numFmtId="44" fontId="3" fillId="2" borderId="15" xfId="55" applyFont="1" applyFill="1" applyBorder="1" applyAlignment="1">
      <alignment horizontal="right" vertical="center" wrapText="1"/>
    </xf>
    <xf numFmtId="44" fontId="1" fillId="0" borderId="26" xfId="55" applyFont="1" applyBorder="1" applyAlignment="1">
      <alignment horizontal="right" vertical="center" wrapText="1"/>
    </xf>
    <xf numFmtId="44" fontId="1" fillId="0" borderId="5" xfId="55" applyFont="1" applyBorder="1" applyAlignment="1">
      <alignment horizontal="right" vertical="center" wrapText="1"/>
    </xf>
    <xf numFmtId="44" fontId="1" fillId="0" borderId="10" xfId="55" applyFont="1" applyBorder="1" applyAlignment="1">
      <alignment horizontal="right" vertical="center" wrapText="1"/>
    </xf>
    <xf numFmtId="44" fontId="3" fillId="0" borderId="27" xfId="55" applyFont="1" applyBorder="1" applyAlignment="1">
      <alignment horizontal="right" vertical="center" wrapText="1"/>
    </xf>
    <xf numFmtId="44" fontId="3" fillId="2" borderId="17" xfId="55" applyFont="1" applyFill="1" applyBorder="1" applyAlignment="1">
      <alignment horizontal="right" vertical="center" wrapText="1"/>
    </xf>
    <xf numFmtId="44" fontId="3" fillId="2" borderId="18" xfId="55" applyFont="1" applyFill="1" applyBorder="1" applyAlignment="1">
      <alignment vertical="center" wrapText="1"/>
    </xf>
    <xf numFmtId="44" fontId="2" fillId="0" borderId="26" xfId="55" applyFont="1" applyBorder="1" applyAlignment="1">
      <alignment horizontal="right" vertical="center" wrapText="1"/>
    </xf>
    <xf numFmtId="44" fontId="4" fillId="2" borderId="15" xfId="55" applyFont="1" applyFill="1" applyBorder="1" applyAlignment="1">
      <alignment vertical="center" wrapText="1"/>
    </xf>
    <xf numFmtId="44" fontId="4" fillId="2" borderId="16" xfId="55" applyFont="1" applyFill="1" applyBorder="1" applyAlignment="1">
      <alignment vertical="center" wrapText="1"/>
    </xf>
    <xf numFmtId="44" fontId="2" fillId="2" borderId="16" xfId="55" applyFont="1" applyFill="1" applyBorder="1" applyAlignment="1">
      <alignment vertical="center" wrapText="1"/>
    </xf>
    <xf numFmtId="44" fontId="1" fillId="2" borderId="18" xfId="55" applyFont="1" applyFill="1" applyBorder="1" applyAlignment="1">
      <alignment horizontal="right" vertical="center" wrapText="1"/>
    </xf>
    <xf numFmtId="44" fontId="2" fillId="2" borderId="16" xfId="55" applyFont="1" applyFill="1" applyBorder="1" applyAlignment="1">
      <alignment horizontal="right" vertical="center" wrapText="1"/>
    </xf>
    <xf numFmtId="44" fontId="3" fillId="0" borderId="33" xfId="55" applyFont="1" applyBorder="1" applyAlignment="1">
      <alignment horizontal="right" vertical="center" wrapText="1"/>
    </xf>
    <xf numFmtId="44" fontId="1" fillId="0" borderId="33" xfId="55" applyFont="1" applyBorder="1" applyAlignment="1">
      <alignment horizontal="right" vertical="center" wrapText="1"/>
    </xf>
    <xf numFmtId="44" fontId="3" fillId="2" borderId="33" xfId="55" applyFont="1" applyFill="1" applyBorder="1" applyAlignment="1">
      <alignment horizontal="right" vertical="center" wrapText="1"/>
    </xf>
    <xf numFmtId="44" fontId="1" fillId="2" borderId="34" xfId="55" applyFont="1" applyFill="1" applyBorder="1" applyAlignment="1">
      <alignment vertical="center" wrapText="1"/>
    </xf>
    <xf numFmtId="44" fontId="9" fillId="2" borderId="15" xfId="55" applyFont="1" applyFill="1" applyBorder="1" applyAlignment="1">
      <alignment vertical="center" wrapText="1"/>
    </xf>
    <xf numFmtId="44" fontId="3" fillId="2" borderId="27" xfId="55" applyFont="1" applyFill="1" applyBorder="1" applyAlignment="1">
      <alignment horizontal="right" vertical="center" wrapText="1"/>
    </xf>
    <xf numFmtId="44" fontId="9" fillId="2" borderId="27" xfId="55" applyFont="1" applyFill="1" applyBorder="1" applyAlignment="1">
      <alignment horizontal="right" vertical="center" wrapText="1"/>
    </xf>
    <xf numFmtId="44" fontId="9" fillId="2" borderId="18" xfId="55" applyFont="1" applyFill="1" applyBorder="1" applyAlignment="1">
      <alignment horizontal="right" vertical="center" wrapText="1"/>
    </xf>
    <xf numFmtId="44" fontId="3" fillId="0" borderId="28" xfId="55" applyFont="1" applyBorder="1" applyAlignment="1">
      <alignment vertical="center" wrapText="1"/>
    </xf>
    <xf numFmtId="44" fontId="1" fillId="0" borderId="3" xfId="55" applyFont="1" applyBorder="1" applyAlignment="1">
      <alignment vertical="center" wrapText="1"/>
    </xf>
    <xf numFmtId="44" fontId="1" fillId="0" borderId="4" xfId="55" applyFont="1" applyBorder="1" applyAlignment="1">
      <alignment vertical="center" wrapText="1"/>
    </xf>
    <xf numFmtId="44" fontId="3" fillId="2" borderId="19" xfId="55" applyFont="1" applyFill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44" fontId="1" fillId="0" borderId="30" xfId="55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</cellXfs>
  <cellStyles count="56">
    <cellStyle name="Currency" xfId="5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5"/>
  <sheetViews>
    <sheetView tabSelected="1" topLeftCell="A17" workbookViewId="0">
      <selection activeCell="I40" sqref="I40"/>
    </sheetView>
  </sheetViews>
  <sheetFormatPr baseColWidth="10" defaultColWidth="11" defaultRowHeight="16" x14ac:dyDescent="0.2"/>
  <cols>
    <col min="2" max="2" width="17.83203125" customWidth="1"/>
    <col min="3" max="3" width="14.5" customWidth="1"/>
    <col min="4" max="4" width="15.83203125" customWidth="1"/>
    <col min="5" max="5" width="14.5" customWidth="1"/>
    <col min="6" max="6" width="13.5" customWidth="1"/>
    <col min="7" max="7" width="10.1640625" customWidth="1"/>
  </cols>
  <sheetData>
    <row r="2" spans="1:12" ht="17" thickBot="1" x14ac:dyDescent="0.25"/>
    <row r="3" spans="1:12" ht="24" customHeight="1" thickBot="1" x14ac:dyDescent="0.25">
      <c r="A3" s="93" t="s">
        <v>32</v>
      </c>
      <c r="B3" s="94"/>
      <c r="C3" s="94"/>
      <c r="D3" s="94"/>
      <c r="E3" s="94"/>
      <c r="F3" s="94"/>
      <c r="G3" s="95"/>
    </row>
    <row r="4" spans="1:12" ht="36" customHeight="1" thickBot="1" x14ac:dyDescent="0.25">
      <c r="A4" s="106"/>
      <c r="B4" s="107"/>
      <c r="C4" s="104" t="s">
        <v>34</v>
      </c>
      <c r="D4" s="105"/>
      <c r="E4" s="105"/>
      <c r="F4" s="108" t="s">
        <v>33</v>
      </c>
      <c r="G4" s="109"/>
      <c r="L4" s="26"/>
    </row>
    <row r="5" spans="1:12" ht="44" customHeight="1" thickBot="1" x14ac:dyDescent="0.25">
      <c r="A5" s="110" t="s">
        <v>0</v>
      </c>
      <c r="B5" s="111"/>
      <c r="C5" s="18" t="s">
        <v>1</v>
      </c>
      <c r="D5" s="4" t="s">
        <v>36</v>
      </c>
      <c r="E5" s="5" t="s">
        <v>35</v>
      </c>
      <c r="F5" s="9" t="s">
        <v>19</v>
      </c>
      <c r="G5" s="10" t="s">
        <v>27</v>
      </c>
    </row>
    <row r="6" spans="1:12" ht="17" thickBot="1" x14ac:dyDescent="0.25">
      <c r="A6" s="84" t="s">
        <v>20</v>
      </c>
      <c r="B6" s="85"/>
      <c r="C6" s="41">
        <v>3439.93</v>
      </c>
      <c r="D6" s="38">
        <v>3439.93</v>
      </c>
      <c r="E6" s="36">
        <v>3439.93</v>
      </c>
      <c r="F6" s="42">
        <f>E43</f>
        <v>2490.5099999999998</v>
      </c>
      <c r="G6" s="43"/>
    </row>
    <row r="7" spans="1:12" ht="24" customHeight="1" thickBot="1" x14ac:dyDescent="0.25">
      <c r="A7" s="84" t="s">
        <v>25</v>
      </c>
      <c r="B7" s="85"/>
      <c r="C7" s="41">
        <v>2</v>
      </c>
      <c r="D7" s="38">
        <v>1.08</v>
      </c>
      <c r="E7" s="36">
        <v>1.4</v>
      </c>
      <c r="F7" s="42">
        <v>2</v>
      </c>
      <c r="G7" s="44"/>
    </row>
    <row r="8" spans="1:12" ht="36" customHeight="1" thickBot="1" x14ac:dyDescent="0.25">
      <c r="A8" s="84" t="s">
        <v>28</v>
      </c>
      <c r="B8" s="85"/>
      <c r="C8" s="41">
        <f>32*18</f>
        <v>576</v>
      </c>
      <c r="D8" s="38">
        <v>558</v>
      </c>
      <c r="E8" s="36">
        <v>576</v>
      </c>
      <c r="F8" s="42">
        <f>32*48</f>
        <v>1536</v>
      </c>
      <c r="G8" s="44"/>
    </row>
    <row r="9" spans="1:12" ht="24" customHeight="1" thickBot="1" x14ac:dyDescent="0.25">
      <c r="A9" s="84" t="s">
        <v>29</v>
      </c>
      <c r="B9" s="85"/>
      <c r="C9" s="41">
        <f>20*((C8/32)/6)</f>
        <v>60</v>
      </c>
      <c r="D9" s="38">
        <v>60</v>
      </c>
      <c r="E9" s="36">
        <v>120</v>
      </c>
      <c r="F9" s="45">
        <f>20*((F8/32)/6)</f>
        <v>160</v>
      </c>
      <c r="G9" s="44"/>
    </row>
    <row r="10" spans="1:12" ht="17" thickBot="1" x14ac:dyDescent="0.25">
      <c r="A10" s="86"/>
      <c r="B10" s="87"/>
      <c r="C10" s="46"/>
      <c r="D10" s="38"/>
      <c r="E10" s="36"/>
      <c r="F10" s="42"/>
      <c r="G10" s="44"/>
    </row>
    <row r="11" spans="1:12" ht="17" thickBot="1" x14ac:dyDescent="0.25">
      <c r="A11" s="84" t="s">
        <v>2</v>
      </c>
      <c r="B11" s="85"/>
      <c r="C11" s="41">
        <f>SUM(C7:C9)</f>
        <v>638</v>
      </c>
      <c r="D11" s="47">
        <f>SUM(D7:D9)</f>
        <v>619.08000000000004</v>
      </c>
      <c r="E11" s="48">
        <f>SUM(E7:E9)</f>
        <v>697.4</v>
      </c>
      <c r="F11" s="45">
        <f>SUM(F7:F9)</f>
        <v>1698</v>
      </c>
      <c r="G11" s="44"/>
    </row>
    <row r="12" spans="1:12" ht="17" thickBot="1" x14ac:dyDescent="0.25">
      <c r="A12" s="88" t="s">
        <v>3</v>
      </c>
      <c r="B12" s="89"/>
      <c r="C12" s="49">
        <f>C6+C11</f>
        <v>4077.93</v>
      </c>
      <c r="D12" s="40">
        <f>D6+D11</f>
        <v>4059.0099999999998</v>
      </c>
      <c r="E12" s="37">
        <f>E6+E11</f>
        <v>4137.33</v>
      </c>
      <c r="F12" s="50">
        <f>F6+F11</f>
        <v>4188.51</v>
      </c>
      <c r="G12" s="51"/>
    </row>
    <row r="13" spans="1:12" ht="17" thickBot="1" x14ac:dyDescent="0.25">
      <c r="A13" s="74"/>
      <c r="B13" s="75"/>
      <c r="C13" s="21"/>
      <c r="D13" s="3"/>
      <c r="E13" s="7"/>
      <c r="F13" s="24"/>
      <c r="G13" s="25"/>
    </row>
    <row r="14" spans="1:12" ht="17" thickBot="1" x14ac:dyDescent="0.25">
      <c r="A14" s="82" t="s">
        <v>4</v>
      </c>
      <c r="B14" s="83"/>
      <c r="C14" s="22"/>
      <c r="D14" s="2"/>
      <c r="E14" s="8"/>
      <c r="F14" s="14"/>
      <c r="G14" s="34"/>
    </row>
    <row r="15" spans="1:12" ht="17" thickBot="1" x14ac:dyDescent="0.25">
      <c r="A15" s="84" t="s">
        <v>5</v>
      </c>
      <c r="B15" s="85"/>
      <c r="C15" s="41">
        <v>360</v>
      </c>
      <c r="D15" s="38">
        <v>356</v>
      </c>
      <c r="E15" s="36">
        <v>360</v>
      </c>
      <c r="F15" s="42">
        <v>360</v>
      </c>
      <c r="G15" s="44">
        <v>0</v>
      </c>
    </row>
    <row r="16" spans="1:12" ht="17" thickBot="1" x14ac:dyDescent="0.25">
      <c r="A16" s="100" t="s">
        <v>31</v>
      </c>
      <c r="B16" s="101"/>
      <c r="C16" s="41">
        <v>100</v>
      </c>
      <c r="D16" s="38">
        <v>0</v>
      </c>
      <c r="E16" s="36">
        <f>41.4+30.27</f>
        <v>71.67</v>
      </c>
      <c r="F16" s="42">
        <v>100</v>
      </c>
      <c r="G16" s="44">
        <v>0</v>
      </c>
    </row>
    <row r="17" spans="1:7" ht="17" thickBot="1" x14ac:dyDescent="0.25">
      <c r="A17" s="91" t="s">
        <v>23</v>
      </c>
      <c r="B17" s="92"/>
      <c r="C17" s="41">
        <v>175</v>
      </c>
      <c r="D17" s="38">
        <f>92</f>
        <v>92</v>
      </c>
      <c r="E17" s="36">
        <f>92+11.84+22+6.85+11</f>
        <v>143.69</v>
      </c>
      <c r="F17" s="42">
        <v>175</v>
      </c>
      <c r="G17" s="44">
        <v>0</v>
      </c>
    </row>
    <row r="18" spans="1:7" ht="17" thickBot="1" x14ac:dyDescent="0.25">
      <c r="A18" s="84" t="s">
        <v>6</v>
      </c>
      <c r="B18" s="85"/>
      <c r="C18" s="41">
        <v>0</v>
      </c>
      <c r="D18" s="38">
        <v>0</v>
      </c>
      <c r="E18" s="36">
        <v>60</v>
      </c>
      <c r="F18" s="42">
        <v>0</v>
      </c>
      <c r="G18" s="44">
        <v>0</v>
      </c>
    </row>
    <row r="19" spans="1:7" ht="17" thickBot="1" x14ac:dyDescent="0.25">
      <c r="A19" s="84" t="s">
        <v>7</v>
      </c>
      <c r="B19" s="85"/>
      <c r="C19" s="41">
        <v>50</v>
      </c>
      <c r="D19" s="38"/>
      <c r="E19" s="36">
        <f>3.2+46.11+2.15</f>
        <v>51.46</v>
      </c>
      <c r="F19" s="42">
        <v>50</v>
      </c>
      <c r="G19" s="44">
        <v>0</v>
      </c>
    </row>
    <row r="20" spans="1:7" ht="17" thickBot="1" x14ac:dyDescent="0.25">
      <c r="A20" s="84" t="s">
        <v>8</v>
      </c>
      <c r="B20" s="85"/>
      <c r="C20" s="41">
        <v>100</v>
      </c>
      <c r="D20" s="38">
        <v>0</v>
      </c>
      <c r="E20" s="36">
        <v>50</v>
      </c>
      <c r="F20" s="42">
        <v>50</v>
      </c>
      <c r="G20" s="43">
        <v>-50</v>
      </c>
    </row>
    <row r="21" spans="1:7" ht="17" thickBot="1" x14ac:dyDescent="0.25">
      <c r="A21" s="86"/>
      <c r="B21" s="87"/>
      <c r="C21" s="52"/>
      <c r="D21" s="39"/>
      <c r="E21" s="35"/>
      <c r="F21" s="53"/>
      <c r="G21" s="54"/>
    </row>
    <row r="22" spans="1:7" ht="17" thickBot="1" x14ac:dyDescent="0.25">
      <c r="A22" s="88" t="s">
        <v>9</v>
      </c>
      <c r="B22" s="89"/>
      <c r="C22" s="49">
        <f>SUM(C15:C20)</f>
        <v>785</v>
      </c>
      <c r="D22" s="40">
        <f>SUM(D15:D20)</f>
        <v>448</v>
      </c>
      <c r="E22" s="37">
        <f>SUM(E15:E20)</f>
        <v>736.82</v>
      </c>
      <c r="F22" s="50">
        <f>SUM(F15:F20)</f>
        <v>735</v>
      </c>
      <c r="G22" s="43">
        <v>-50</v>
      </c>
    </row>
    <row r="23" spans="1:7" ht="17" thickBot="1" x14ac:dyDescent="0.25">
      <c r="A23" s="74"/>
      <c r="B23" s="75"/>
      <c r="C23" s="21"/>
      <c r="D23" s="3"/>
      <c r="E23" s="7"/>
      <c r="F23" s="24"/>
      <c r="G23" s="25"/>
    </row>
    <row r="24" spans="1:7" ht="17" thickBot="1" x14ac:dyDescent="0.25">
      <c r="A24" s="82" t="s">
        <v>10</v>
      </c>
      <c r="B24" s="83"/>
      <c r="C24" s="22"/>
      <c r="D24" s="2"/>
      <c r="E24" s="8"/>
      <c r="F24" s="14"/>
      <c r="G24" s="15"/>
    </row>
    <row r="25" spans="1:7" ht="17" thickBot="1" x14ac:dyDescent="0.25">
      <c r="A25" s="84" t="s">
        <v>11</v>
      </c>
      <c r="B25" s="85"/>
      <c r="C25" s="41">
        <v>500</v>
      </c>
      <c r="D25" s="38">
        <v>7.46</v>
      </c>
      <c r="E25" s="36">
        <v>250</v>
      </c>
      <c r="F25" s="42">
        <v>500</v>
      </c>
      <c r="G25" s="44">
        <v>0</v>
      </c>
    </row>
    <row r="26" spans="1:7" ht="17" thickBot="1" x14ac:dyDescent="0.25">
      <c r="A26" s="86"/>
      <c r="B26" s="87"/>
      <c r="C26" s="52"/>
      <c r="D26" s="39"/>
      <c r="E26" s="35"/>
      <c r="F26" s="53"/>
      <c r="G26" s="55"/>
    </row>
    <row r="27" spans="1:7" ht="17" thickBot="1" x14ac:dyDescent="0.25">
      <c r="A27" s="88" t="s">
        <v>12</v>
      </c>
      <c r="B27" s="89"/>
      <c r="C27" s="49">
        <f>C25</f>
        <v>500</v>
      </c>
      <c r="D27" s="40">
        <f t="shared" ref="D27:G27" si="0">D25</f>
        <v>7.46</v>
      </c>
      <c r="E27" s="37">
        <f>SUM(E25:E26)</f>
        <v>250</v>
      </c>
      <c r="F27" s="50">
        <f t="shared" si="0"/>
        <v>500</v>
      </c>
      <c r="G27" s="56">
        <f t="shared" si="0"/>
        <v>0</v>
      </c>
    </row>
    <row r="28" spans="1:7" ht="17" thickBot="1" x14ac:dyDescent="0.25">
      <c r="A28" s="74"/>
      <c r="B28" s="75"/>
      <c r="C28" s="21"/>
      <c r="D28" s="3"/>
      <c r="E28" s="7"/>
      <c r="F28" s="24"/>
      <c r="G28" s="25"/>
    </row>
    <row r="29" spans="1:7" ht="17" thickBot="1" x14ac:dyDescent="0.25">
      <c r="A29" s="82" t="s">
        <v>13</v>
      </c>
      <c r="B29" s="83"/>
      <c r="C29" s="22"/>
      <c r="D29" s="2"/>
      <c r="E29" s="8"/>
      <c r="F29" s="14"/>
      <c r="G29" s="15"/>
    </row>
    <row r="30" spans="1:7" ht="17" thickBot="1" x14ac:dyDescent="0.25">
      <c r="A30" s="84" t="s">
        <v>14</v>
      </c>
      <c r="B30" s="85"/>
      <c r="C30" s="41">
        <v>10</v>
      </c>
      <c r="D30" s="38">
        <v>0</v>
      </c>
      <c r="E30" s="36">
        <v>10</v>
      </c>
      <c r="F30" s="42">
        <v>10</v>
      </c>
      <c r="G30" s="44">
        <v>0</v>
      </c>
    </row>
    <row r="31" spans="1:7" ht="17" thickBot="1" x14ac:dyDescent="0.25">
      <c r="A31" s="84" t="s">
        <v>15</v>
      </c>
      <c r="B31" s="85"/>
      <c r="C31" s="41">
        <v>50</v>
      </c>
      <c r="D31" s="38">
        <v>50</v>
      </c>
      <c r="E31" s="36">
        <v>50</v>
      </c>
      <c r="F31" s="42">
        <v>50</v>
      </c>
      <c r="G31" s="44">
        <v>0</v>
      </c>
    </row>
    <row r="32" spans="1:7" ht="17" thickBot="1" x14ac:dyDescent="0.25">
      <c r="A32" s="84" t="s">
        <v>16</v>
      </c>
      <c r="B32" s="85"/>
      <c r="C32" s="41">
        <v>600</v>
      </c>
      <c r="D32" s="38">
        <v>600</v>
      </c>
      <c r="E32" s="36">
        <v>600</v>
      </c>
      <c r="F32" s="42">
        <v>600</v>
      </c>
      <c r="G32" s="57"/>
    </row>
    <row r="33" spans="1:7" ht="17" thickBot="1" x14ac:dyDescent="0.25">
      <c r="A33" s="84"/>
      <c r="B33" s="90"/>
      <c r="C33" s="41"/>
      <c r="D33" s="38"/>
      <c r="E33" s="36"/>
      <c r="F33" s="42"/>
      <c r="G33" s="57"/>
    </row>
    <row r="34" spans="1:7" ht="17" thickBot="1" x14ac:dyDescent="0.25">
      <c r="A34" s="102" t="s">
        <v>17</v>
      </c>
      <c r="B34" s="103"/>
      <c r="C34" s="58">
        <f>SUM(C30:C32)</f>
        <v>660</v>
      </c>
      <c r="D34" s="59">
        <f>SUM(D30:D32)</f>
        <v>650</v>
      </c>
      <c r="E34" s="59">
        <f t="shared" ref="E34:F34" si="1">SUM(E30:E32)</f>
        <v>660</v>
      </c>
      <c r="F34" s="60">
        <f t="shared" si="1"/>
        <v>660</v>
      </c>
      <c r="G34" s="61">
        <v>0</v>
      </c>
    </row>
    <row r="35" spans="1:7" ht="17" thickBot="1" x14ac:dyDescent="0.25">
      <c r="A35" s="98"/>
      <c r="B35" s="99"/>
      <c r="C35" s="27"/>
      <c r="D35" s="28"/>
      <c r="E35" s="29"/>
      <c r="F35" s="32"/>
      <c r="G35" s="33"/>
    </row>
    <row r="36" spans="1:7" ht="17" thickBot="1" x14ac:dyDescent="0.25">
      <c r="A36" s="96" t="s">
        <v>26</v>
      </c>
      <c r="B36" s="97"/>
      <c r="C36" s="19"/>
      <c r="D36" s="1"/>
      <c r="E36" s="6"/>
      <c r="F36" s="11"/>
      <c r="G36" s="16"/>
    </row>
    <row r="37" spans="1:7" ht="24" customHeight="1" thickBot="1" x14ac:dyDescent="0.25">
      <c r="A37" s="100" t="s">
        <v>30</v>
      </c>
      <c r="B37" s="101"/>
      <c r="C37" s="19" t="s">
        <v>24</v>
      </c>
      <c r="D37" s="30" t="s">
        <v>24</v>
      </c>
      <c r="E37" s="31" t="s">
        <v>24</v>
      </c>
      <c r="F37" s="42">
        <v>2000</v>
      </c>
      <c r="G37" s="62">
        <v>2000</v>
      </c>
    </row>
    <row r="38" spans="1:7" ht="17" thickBot="1" x14ac:dyDescent="0.25">
      <c r="A38" s="86"/>
      <c r="B38" s="87"/>
      <c r="C38" s="22"/>
      <c r="D38" s="2"/>
      <c r="E38" s="8"/>
      <c r="F38" s="53"/>
      <c r="G38" s="54"/>
    </row>
    <row r="39" spans="1:7" ht="17" thickBot="1" x14ac:dyDescent="0.25">
      <c r="A39" s="88" t="s">
        <v>22</v>
      </c>
      <c r="B39" s="89"/>
      <c r="C39" s="20"/>
      <c r="D39" s="20"/>
      <c r="E39" s="20"/>
      <c r="F39" s="63">
        <f t="shared" ref="F39:G39" si="2">F37</f>
        <v>2000</v>
      </c>
      <c r="G39" s="64">
        <f t="shared" si="2"/>
        <v>2000</v>
      </c>
    </row>
    <row r="40" spans="1:7" ht="17" thickBot="1" x14ac:dyDescent="0.25">
      <c r="A40" s="74"/>
      <c r="B40" s="75"/>
      <c r="C40" s="21"/>
      <c r="D40" s="70"/>
      <c r="E40" s="7"/>
      <c r="F40" s="24"/>
      <c r="G40" s="25"/>
    </row>
    <row r="41" spans="1:7" ht="17" thickBot="1" x14ac:dyDescent="0.25">
      <c r="A41" s="72" t="s">
        <v>21</v>
      </c>
      <c r="B41" s="73"/>
      <c r="C41" s="49">
        <f>C22+C27+C34</f>
        <v>1945</v>
      </c>
      <c r="D41" s="71">
        <f>D22+D27+D34</f>
        <v>1105.46</v>
      </c>
      <c r="E41" s="37">
        <f>E22+E27+E34</f>
        <v>1646.8200000000002</v>
      </c>
      <c r="F41" s="50">
        <f>F22+F27+F34+F39</f>
        <v>3895</v>
      </c>
      <c r="G41" s="65">
        <f t="shared" ref="G41" si="3">G22+G27+G39</f>
        <v>1950</v>
      </c>
    </row>
    <row r="42" spans="1:7" ht="17" thickBot="1" x14ac:dyDescent="0.25">
      <c r="A42" s="74"/>
      <c r="B42" s="75"/>
      <c r="C42" s="23"/>
      <c r="D42" s="3"/>
      <c r="E42" s="7"/>
      <c r="F42" s="12"/>
      <c r="G42" s="13"/>
    </row>
    <row r="43" spans="1:7" ht="23" customHeight="1" thickBot="1" x14ac:dyDescent="0.25">
      <c r="A43" s="72" t="s">
        <v>18</v>
      </c>
      <c r="B43" s="73"/>
      <c r="C43" s="66">
        <f>C12-C41</f>
        <v>2132.9299999999998</v>
      </c>
      <c r="D43" s="67">
        <f>D12-D41</f>
        <v>2953.5499999999997</v>
      </c>
      <c r="E43" s="68">
        <f>E12-E41</f>
        <v>2490.5099999999998</v>
      </c>
      <c r="F43" s="69">
        <f>F12-F41</f>
        <v>293.51000000000022</v>
      </c>
      <c r="G43" s="17"/>
    </row>
    <row r="44" spans="1:7" ht="17" thickBot="1" x14ac:dyDescent="0.25">
      <c r="A44" s="79"/>
      <c r="B44" s="80"/>
      <c r="C44" s="80"/>
      <c r="D44" s="80"/>
      <c r="E44" s="80"/>
      <c r="F44" s="80"/>
      <c r="G44" s="81"/>
    </row>
    <row r="45" spans="1:7" ht="36" customHeight="1" thickBot="1" x14ac:dyDescent="0.25">
      <c r="A45" s="76" t="s">
        <v>37</v>
      </c>
      <c r="B45" s="77"/>
      <c r="C45" s="77"/>
      <c r="D45" s="77"/>
      <c r="E45" s="77"/>
      <c r="F45" s="77"/>
      <c r="G45" s="78"/>
    </row>
  </sheetData>
  <mergeCells count="45">
    <mergeCell ref="A3:G3"/>
    <mergeCell ref="A36:B36"/>
    <mergeCell ref="A35:B35"/>
    <mergeCell ref="A37:B37"/>
    <mergeCell ref="A34:B34"/>
    <mergeCell ref="A16:B16"/>
    <mergeCell ref="C4:E4"/>
    <mergeCell ref="A4:B4"/>
    <mergeCell ref="F4:G4"/>
    <mergeCell ref="A5:B5"/>
    <mergeCell ref="A6:B6"/>
    <mergeCell ref="A7:B7"/>
    <mergeCell ref="A8:B8"/>
    <mergeCell ref="A9:B9"/>
    <mergeCell ref="A10:B10"/>
    <mergeCell ref="A11:B11"/>
    <mergeCell ref="A23:B23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  <mergeCell ref="A22:B22"/>
    <mergeCell ref="A40:B40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8:B38"/>
    <mergeCell ref="A39:B39"/>
    <mergeCell ref="A33:B33"/>
    <mergeCell ref="A41:B41"/>
    <mergeCell ref="A42:B42"/>
    <mergeCell ref="A43:B43"/>
    <mergeCell ref="A45:G45"/>
    <mergeCell ref="A44:G44"/>
  </mergeCells>
  <phoneticPr fontId="10" type="noConversion"/>
  <pageMargins left="0.75" right="0.75" top="1" bottom="1" header="0.5" footer="0.5"/>
  <pageSetup scale="7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Microsoft Office User</cp:lastModifiedBy>
  <cp:lastPrinted>2019-12-03T21:18:38Z</cp:lastPrinted>
  <dcterms:created xsi:type="dcterms:W3CDTF">2019-08-06T18:07:00Z</dcterms:created>
  <dcterms:modified xsi:type="dcterms:W3CDTF">2019-12-03T22:31:52Z</dcterms:modified>
</cp:coreProperties>
</file>