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11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Mazama/Dropbox/GWEOA/"/>
    </mc:Choice>
  </mc:AlternateContent>
  <xr:revisionPtr revIDLastSave="0" documentId="8_{BB881EF9-4894-084D-92CE-28BED4B42ADE}" xr6:coauthVersionLast="47" xr6:coauthVersionMax="47" xr10:uidLastSave="{00000000-0000-0000-0000-000000000000}"/>
  <bookViews>
    <workbookView xWindow="6520" yWindow="5040" windowWidth="28200" windowHeight="20660" tabRatio="500" xr2:uid="{00000000-000D-0000-FFFF-FFFF00000000}"/>
  </bookViews>
  <sheets>
    <sheet name="Sheet1" sheetId="1" r:id="rId1"/>
  </sheets>
  <definedNames>
    <definedName name="_xlnm.Print_Area" localSheetId="0">Sheet1!$B$2:$I$50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21" i="1" l="1"/>
  <c r="F20" i="1"/>
  <c r="F26" i="1" s="1"/>
  <c r="G30" i="1"/>
  <c r="G29" i="1"/>
  <c r="G23" i="1"/>
  <c r="G22" i="1"/>
  <c r="G21" i="1"/>
  <c r="G20" i="1"/>
  <c r="G19" i="1"/>
  <c r="G24" i="1"/>
  <c r="G8" i="1"/>
  <c r="E7" i="1"/>
  <c r="G7" i="1"/>
  <c r="I12" i="1"/>
  <c r="I11" i="1"/>
  <c r="F15" i="1"/>
  <c r="F22" i="1"/>
  <c r="G42" i="1"/>
  <c r="I7" i="1"/>
  <c r="H11" i="1"/>
  <c r="H12" i="1"/>
  <c r="F32" i="1"/>
  <c r="H15" i="1"/>
  <c r="H26" i="1"/>
  <c r="H32" i="1"/>
  <c r="H46" i="1" s="1"/>
  <c r="F6" i="1"/>
  <c r="E32" i="1"/>
  <c r="D32" i="1"/>
  <c r="D8" i="1"/>
  <c r="D9" i="1" s="1"/>
  <c r="F39" i="1"/>
  <c r="H39" i="1"/>
  <c r="E26" i="1"/>
  <c r="E39" i="1"/>
  <c r="D26" i="1"/>
  <c r="D39" i="1"/>
  <c r="D46" i="1"/>
  <c r="E15" i="1" l="1"/>
  <c r="E16" i="1" s="1"/>
  <c r="F46" i="1"/>
  <c r="E46" i="1"/>
  <c r="F16" i="1"/>
  <c r="D15" i="1"/>
  <c r="D16" i="1" s="1"/>
  <c r="D48" i="1" s="1"/>
  <c r="G9" i="1"/>
  <c r="G46" i="1"/>
  <c r="E48" i="1" l="1"/>
  <c r="F48" i="1"/>
  <c r="H6" i="1"/>
  <c r="H16" i="1" s="1"/>
  <c r="H48" i="1" s="1"/>
  <c r="G48" i="1"/>
</calcChain>
</file>

<file path=xl/sharedStrings.xml><?xml version="1.0" encoding="utf-8"?>
<sst xmlns="http://schemas.openxmlformats.org/spreadsheetml/2006/main" count="48" uniqueCount="48">
  <si>
    <t>Category</t>
  </si>
  <si>
    <t>Total Income</t>
  </si>
  <si>
    <t>Balance Available</t>
  </si>
  <si>
    <t>Office Expenses</t>
  </si>
  <si>
    <t>- Insurance</t>
  </si>
  <si>
    <t>Total Office Expense</t>
  </si>
  <si>
    <t>Maintenance &amp; Repair</t>
  </si>
  <si>
    <t>- Misc</t>
  </si>
  <si>
    <t>Total Maintenance &amp; Repair</t>
  </si>
  <si>
    <t>Operating Fees</t>
  </si>
  <si>
    <t>- State Registration</t>
  </si>
  <si>
    <t>- Twin Lakes</t>
  </si>
  <si>
    <t>- Web Site</t>
  </si>
  <si>
    <t>Total Operating Fees</t>
  </si>
  <si>
    <t>- Legal fees, taxes, unplanned</t>
  </si>
  <si>
    <t>TOTAL BUDGET &amp; CONTINGENCY</t>
  </si>
  <si>
    <t>- Legal</t>
  </si>
  <si>
    <t>Interest (CO Community Banks)</t>
  </si>
  <si>
    <t>- Bank (Checks, Safe Deposit Box)</t>
  </si>
  <si>
    <t>**Contingency ($2000)</t>
  </si>
  <si>
    <t>Anticipated collection of late dues and fees</t>
  </si>
  <si>
    <t>- Supplies, Stamps &amp; Copying</t>
  </si>
  <si>
    <t>- Post Office (Box, Mailings)</t>
  </si>
  <si>
    <t>/</t>
  </si>
  <si>
    <t/>
  </si>
  <si>
    <t>n                       B</t>
  </si>
  <si>
    <t>Owners’ Assessment (2021) 32 lots @ $60/lot</t>
  </si>
  <si>
    <t xml:space="preserve">*Tract B Fee (2021) 20 bedrooms @ $10.00/Bdrm; </t>
  </si>
  <si>
    <t xml:space="preserve">-Signage </t>
  </si>
  <si>
    <t>2021 RESULTS</t>
  </si>
  <si>
    <t>2022 Straw Budget</t>
  </si>
  <si>
    <t>2021 Approved Budget</t>
  </si>
  <si>
    <t xml:space="preserve"> Projected to YE 2021</t>
  </si>
  <si>
    <t>2021 Income &amp; Expenditures</t>
  </si>
  <si>
    <t>Projected YE Operating Funds</t>
  </si>
  <si>
    <t>***RETAINED CONTINGENCY (2022)</t>
  </si>
  <si>
    <t>- Meetings &amp; Events (Zoom)</t>
  </si>
  <si>
    <r>
      <t>Increase /</t>
    </r>
    <r>
      <rPr>
        <b/>
        <sz val="10"/>
        <color rgb="FFFF0000"/>
        <rFont val="Arial"/>
      </rPr>
      <t xml:space="preserve"> Decrease</t>
    </r>
  </si>
  <si>
    <t>Owners’ Assessment (2022) 32 lots @ $72/lot</t>
  </si>
  <si>
    <t xml:space="preserve">*Tract B Fee (2022) 20 bedrooms @ $12.00/Bdrm; </t>
  </si>
  <si>
    <t xml:space="preserve">Refund duplicate assessment paymt </t>
  </si>
  <si>
    <t>Projected Variance to Budget</t>
  </si>
  <si>
    <t>Last Update: 12/31/2021</t>
  </si>
  <si>
    <t>Checking Account (Year end 2021)</t>
  </si>
  <si>
    <t>*Tract B fee is 1/6 of lot assessment multiplied by number of condominium bedrooms. **The 2022 budget preserves $2000 as a contingency for unplanned items. ***The 2022 budget retains the proviously established contingency ($2000). 2022 Zoom Meeting fee paid in 2021 to receive discount.</t>
  </si>
  <si>
    <t>GWEOA 2021 Budget (Approved: 10/17/2020)                                        2021 Actuals and Directors'  2022 Budget</t>
  </si>
  <si>
    <t>2022  DIRECTORS' BUDGET Approved: 10/23/2021</t>
  </si>
  <si>
    <t>Total Contingency (2021 &amp; 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</si>
</sst>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&quot;$&quot;#,##0.00"/>
  </numFmts>
  <fonts count="18" x14ac:knownFonts="1">
    <font>
      <sz val="12"/>
      <color theme="1"/>
      <name val="Calibri"/>
      <family val="2"/>
      <scheme val="minor"/>
    </font>
    <font>
      <sz val="10"/>
      <color rgb="FF453CCC"/>
      <name val="Arial"/>
    </font>
    <font>
      <sz val="10"/>
      <color theme="1"/>
      <name val="Arial"/>
    </font>
    <font>
      <b/>
      <sz val="10"/>
      <color rgb="FF453CCC"/>
      <name val="Arial"/>
    </font>
    <font>
      <b/>
      <sz val="10"/>
      <color theme="1"/>
      <name val="Arial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name val="Arial"/>
    </font>
    <font>
      <b/>
      <sz val="10"/>
      <name val="Arial"/>
    </font>
    <font>
      <sz val="10"/>
      <color rgb="FFFF0000"/>
      <name val="Arial"/>
    </font>
    <font>
      <sz val="8"/>
      <name val="Calibri"/>
      <family val="2"/>
      <scheme val="minor"/>
    </font>
    <font>
      <sz val="10"/>
      <color rgb="FF3844CA"/>
      <name val="Arial"/>
    </font>
    <font>
      <b/>
      <sz val="10"/>
      <color rgb="FF3844CA"/>
      <name val="Arial"/>
    </font>
    <font>
      <b/>
      <sz val="10"/>
      <color rgb="FFFF0000"/>
      <name val="Arial"/>
    </font>
    <font>
      <sz val="10"/>
      <color theme="1"/>
      <name val="Arial"/>
      <family val="2"/>
    </font>
    <font>
      <sz val="10"/>
      <color rgb="FF453CCC"/>
      <name val="Arial"/>
      <family val="2"/>
    </font>
    <font>
      <b/>
      <sz val="10"/>
      <color rgb="FF453CCC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C1C1C1"/>
      </bottom>
      <diagonal/>
    </border>
    <border>
      <left/>
      <right style="medium">
        <color rgb="FFC1C1C1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C1C1C1"/>
      </bottom>
      <diagonal/>
    </border>
    <border>
      <left style="medium">
        <color rgb="FF000000"/>
      </left>
      <right/>
      <top style="medium">
        <color rgb="FFC1C1C1"/>
      </top>
      <bottom style="medium">
        <color rgb="FFC1C1C1"/>
      </bottom>
      <diagonal/>
    </border>
    <border>
      <left style="medium">
        <color rgb="FF000000"/>
      </left>
      <right/>
      <top style="medium">
        <color rgb="FFC1C1C1"/>
      </top>
      <bottom style="medium">
        <color rgb="FF000000"/>
      </bottom>
      <diagonal/>
    </border>
    <border>
      <left/>
      <right style="medium">
        <color rgb="FFC1C1C1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C1C1C1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auto="1"/>
      </right>
      <top style="medium">
        <color auto="1"/>
      </top>
      <bottom style="medium">
        <color rgb="FF000000"/>
      </bottom>
      <diagonal/>
    </border>
    <border>
      <left style="medium">
        <color auto="1"/>
      </left>
      <right style="medium">
        <color rgb="FF000000"/>
      </right>
      <top/>
      <bottom style="medium">
        <color rgb="FFC1C1C1"/>
      </bottom>
      <diagonal/>
    </border>
    <border>
      <left/>
      <right style="medium">
        <color auto="1"/>
      </right>
      <top/>
      <bottom style="medium">
        <color rgb="FFC1C1C1"/>
      </bottom>
      <diagonal/>
    </border>
    <border>
      <left style="medium">
        <color auto="1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auto="1"/>
      </right>
      <top/>
      <bottom style="medium">
        <color rgb="FF000000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rgb="FF000000"/>
      </top>
      <bottom style="medium">
        <color rgb="FFC1C1C1"/>
      </bottom>
      <diagonal/>
    </border>
    <border>
      <left/>
      <right/>
      <top style="medium">
        <color rgb="FFC1C1C1"/>
      </top>
      <bottom style="medium">
        <color rgb="FFC1C1C1"/>
      </bottom>
      <diagonal/>
    </border>
    <border>
      <left/>
      <right/>
      <top style="medium">
        <color rgb="FFC1C1C1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1C1C1"/>
      </bottom>
      <diagonal/>
    </border>
    <border>
      <left style="medium">
        <color auto="1"/>
      </left>
      <right style="medium">
        <color auto="1"/>
      </right>
      <top/>
      <bottom style="medium">
        <color rgb="FFC1C1C1"/>
      </bottom>
      <diagonal/>
    </border>
    <border>
      <left style="medium">
        <color auto="1"/>
      </left>
      <right style="medium">
        <color auto="1"/>
      </right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rgb="FFC1C1C1"/>
      </top>
      <bottom style="medium">
        <color rgb="FFC1C1C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/>
      <top style="medium">
        <color rgb="FFC1C1C1"/>
      </top>
      <bottom/>
      <diagonal/>
    </border>
    <border>
      <left/>
      <right style="medium">
        <color auto="1"/>
      </right>
      <top style="medium">
        <color rgb="FFC1C1C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rgb="FF000000"/>
      </left>
      <right/>
      <top/>
      <bottom style="medium">
        <color rgb="FFC1C1C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rgb="FF000000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rgb="FF000000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rgb="FFC1C1C1"/>
      </top>
      <bottom style="medium">
        <color rgb="FFC1C1C1"/>
      </bottom>
      <diagonal/>
    </border>
    <border>
      <left style="medium">
        <color auto="1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auto="1"/>
      </left>
      <right style="medium">
        <color rgb="FF000000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rgb="FFC1C1C1"/>
      </bottom>
      <diagonal/>
    </border>
    <border>
      <left style="thin">
        <color auto="1"/>
      </left>
      <right style="thin">
        <color auto="1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rgb="FFC1C1C1"/>
      </bottom>
      <diagonal/>
    </border>
    <border>
      <left style="thin">
        <color auto="1"/>
      </left>
      <right/>
      <top/>
      <bottom style="medium">
        <color rgb="FF000000"/>
      </bottom>
      <diagonal/>
    </border>
    <border>
      <left/>
      <right style="medium">
        <color auto="1"/>
      </right>
      <top style="medium">
        <color auto="1"/>
      </top>
      <bottom style="medium">
        <color rgb="FFC1C1C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</borders>
  <cellStyleXfs count="127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72">
    <xf numFmtId="0" fontId="0" fillId="0" borderId="0" xfId="0"/>
    <xf numFmtId="8" fontId="1" fillId="0" borderId="5" xfId="0" applyNumberFormat="1" applyFont="1" applyBorder="1" applyAlignment="1">
      <alignment vertical="center" wrapText="1"/>
    </xf>
    <xf numFmtId="0" fontId="7" fillId="0" borderId="12" xfId="0" applyFont="1" applyBorder="1" applyAlignment="1">
      <alignment vertical="center" wrapText="1"/>
    </xf>
    <xf numFmtId="8" fontId="1" fillId="0" borderId="12" xfId="0" applyNumberFormat="1" applyFont="1" applyBorder="1" applyAlignment="1">
      <alignment vertical="center" wrapText="1"/>
    </xf>
    <xf numFmtId="0" fontId="8" fillId="2" borderId="17" xfId="0" applyFont="1" applyFill="1" applyBorder="1" applyAlignment="1">
      <alignment vertical="center" wrapText="1"/>
    </xf>
    <xf numFmtId="8" fontId="3" fillId="2" borderId="16" xfId="0" applyNumberFormat="1" applyFont="1" applyFill="1" applyBorder="1" applyAlignment="1">
      <alignment vertical="center" wrapText="1"/>
    </xf>
    <xf numFmtId="8" fontId="3" fillId="2" borderId="17" xfId="0" applyNumberFormat="1" applyFont="1" applyFill="1" applyBorder="1" applyAlignment="1">
      <alignment vertical="center" wrapText="1"/>
    </xf>
    <xf numFmtId="0" fontId="7" fillId="0" borderId="25" xfId="0" applyFont="1" applyBorder="1" applyAlignment="1">
      <alignment vertical="center" wrapText="1"/>
    </xf>
    <xf numFmtId="0" fontId="0" fillId="0" borderId="0" xfId="0" applyAlignment="1"/>
    <xf numFmtId="8" fontId="1" fillId="0" borderId="38" xfId="0" applyNumberFormat="1" applyFont="1" applyBorder="1" applyAlignment="1">
      <alignment vertical="center" wrapText="1"/>
    </xf>
    <xf numFmtId="8" fontId="1" fillId="2" borderId="17" xfId="0" applyNumberFormat="1" applyFont="1" applyFill="1" applyBorder="1" applyAlignment="1">
      <alignment vertical="center" wrapText="1"/>
    </xf>
    <xf numFmtId="8" fontId="1" fillId="2" borderId="34" xfId="0" applyNumberFormat="1" applyFont="1" applyFill="1" applyBorder="1" applyAlignment="1">
      <alignment vertical="center" wrapText="1"/>
    </xf>
    <xf numFmtId="8" fontId="1" fillId="0" borderId="5" xfId="0" applyNumberFormat="1" applyFont="1" applyBorder="1" applyAlignment="1">
      <alignment horizontal="right" vertical="center" wrapText="1"/>
    </xf>
    <xf numFmtId="8" fontId="1" fillId="0" borderId="12" xfId="0" applyNumberFormat="1" applyFont="1" applyBorder="1" applyAlignment="1">
      <alignment horizontal="right" vertical="center" wrapText="1"/>
    </xf>
    <xf numFmtId="8" fontId="1" fillId="0" borderId="4" xfId="0" applyNumberFormat="1" applyFont="1" applyBorder="1" applyAlignment="1">
      <alignment horizontal="right" vertical="center" wrapText="1"/>
    </xf>
    <xf numFmtId="8" fontId="2" fillId="0" borderId="4" xfId="0" applyNumberFormat="1" applyFont="1" applyBorder="1" applyAlignment="1">
      <alignment vertical="center" wrapText="1"/>
    </xf>
    <xf numFmtId="8" fontId="2" fillId="0" borderId="12" xfId="0" applyNumberFormat="1" applyFont="1" applyBorder="1" applyAlignment="1">
      <alignment vertical="center" wrapText="1"/>
    </xf>
    <xf numFmtId="8" fontId="1" fillId="0" borderId="33" xfId="0" applyNumberFormat="1" applyFont="1" applyBorder="1" applyAlignment="1">
      <alignment horizontal="right" vertical="center" wrapText="1"/>
    </xf>
    <xf numFmtId="8" fontId="1" fillId="0" borderId="39" xfId="0" applyNumberFormat="1" applyFont="1" applyBorder="1" applyAlignment="1">
      <alignment vertical="center" wrapText="1"/>
    </xf>
    <xf numFmtId="8" fontId="3" fillId="0" borderId="27" xfId="0" applyNumberFormat="1" applyFont="1" applyBorder="1" applyAlignment="1">
      <alignment horizontal="right" vertical="center" wrapText="1"/>
    </xf>
    <xf numFmtId="8" fontId="1" fillId="0" borderId="4" xfId="0" applyNumberFormat="1" applyFont="1" applyBorder="1" applyAlignment="1">
      <alignment vertical="center" wrapText="1"/>
    </xf>
    <xf numFmtId="8" fontId="3" fillId="0" borderId="26" xfId="0" applyNumberFormat="1" applyFont="1" applyBorder="1" applyAlignment="1">
      <alignment horizontal="right" vertical="center" wrapText="1"/>
    </xf>
    <xf numFmtId="8" fontId="1" fillId="0" borderId="26" xfId="0" applyNumberFormat="1" applyFont="1" applyBorder="1" applyAlignment="1">
      <alignment horizontal="right" vertical="center" wrapText="1"/>
    </xf>
    <xf numFmtId="8" fontId="1" fillId="0" borderId="3" xfId="0" applyNumberFormat="1" applyFont="1" applyBorder="1" applyAlignment="1">
      <alignment horizontal="right" vertical="center" wrapText="1"/>
    </xf>
    <xf numFmtId="8" fontId="3" fillId="2" borderId="18" xfId="0" applyNumberFormat="1" applyFont="1" applyFill="1" applyBorder="1" applyAlignment="1">
      <alignment horizontal="right" vertical="center" wrapText="1"/>
    </xf>
    <xf numFmtId="8" fontId="3" fillId="2" borderId="19" xfId="0" applyNumberFormat="1" applyFont="1" applyFill="1" applyBorder="1" applyAlignment="1">
      <alignment vertical="center" wrapText="1"/>
    </xf>
    <xf numFmtId="8" fontId="2" fillId="0" borderId="27" xfId="0" applyNumberFormat="1" applyFont="1" applyBorder="1" applyAlignment="1">
      <alignment horizontal="right" vertical="center" wrapText="1"/>
    </xf>
    <xf numFmtId="8" fontId="2" fillId="0" borderId="3" xfId="0" applyNumberFormat="1" applyFont="1" applyBorder="1" applyAlignment="1">
      <alignment vertical="center" wrapText="1"/>
    </xf>
    <xf numFmtId="8" fontId="4" fillId="0" borderId="18" xfId="0" applyNumberFormat="1" applyFont="1" applyFill="1" applyBorder="1" applyAlignment="1">
      <alignment vertical="center" wrapText="1"/>
    </xf>
    <xf numFmtId="8" fontId="4" fillId="0" borderId="19" xfId="0" applyNumberFormat="1" applyFont="1" applyFill="1" applyBorder="1" applyAlignment="1">
      <alignment vertical="center" wrapText="1"/>
    </xf>
    <xf numFmtId="8" fontId="2" fillId="0" borderId="26" xfId="0" applyNumberFormat="1" applyFont="1" applyBorder="1" applyAlignment="1">
      <alignment horizontal="right" vertical="center" wrapText="1"/>
    </xf>
    <xf numFmtId="8" fontId="2" fillId="0" borderId="5" xfId="0" applyNumberFormat="1" applyFont="1" applyBorder="1" applyAlignment="1">
      <alignment vertical="center" wrapText="1"/>
    </xf>
    <xf numFmtId="8" fontId="4" fillId="2" borderId="16" xfId="0" applyNumberFormat="1" applyFont="1" applyFill="1" applyBorder="1" applyAlignment="1">
      <alignment vertical="center" wrapText="1"/>
    </xf>
    <xf numFmtId="8" fontId="4" fillId="2" borderId="17" xfId="0" applyNumberFormat="1" applyFont="1" applyFill="1" applyBorder="1" applyAlignment="1">
      <alignment vertical="center" wrapText="1"/>
    </xf>
    <xf numFmtId="8" fontId="2" fillId="2" borderId="17" xfId="0" applyNumberFormat="1" applyFont="1" applyFill="1" applyBorder="1" applyAlignment="1">
      <alignment vertical="center" wrapText="1"/>
    </xf>
    <xf numFmtId="8" fontId="2" fillId="2" borderId="17" xfId="0" applyNumberFormat="1" applyFont="1" applyFill="1" applyBorder="1" applyAlignment="1">
      <alignment horizontal="right" vertical="center" wrapText="1"/>
    </xf>
    <xf numFmtId="8" fontId="1" fillId="0" borderId="9" xfId="0" applyNumberFormat="1" applyFont="1" applyBorder="1" applyAlignment="1">
      <alignment vertical="center" wrapText="1"/>
    </xf>
    <xf numFmtId="8" fontId="1" fillId="0" borderId="22" xfId="0" applyNumberFormat="1" applyFont="1" applyBorder="1" applyAlignment="1">
      <alignment vertical="center" wrapText="1"/>
    </xf>
    <xf numFmtId="8" fontId="3" fillId="0" borderId="33" xfId="0" applyNumberFormat="1" applyFont="1" applyBorder="1" applyAlignment="1">
      <alignment horizontal="right" vertical="center" wrapText="1"/>
    </xf>
    <xf numFmtId="8" fontId="3" fillId="2" borderId="33" xfId="0" applyNumberFormat="1" applyFont="1" applyFill="1" applyBorder="1" applyAlignment="1">
      <alignment horizontal="right" vertical="center" wrapText="1"/>
    </xf>
    <xf numFmtId="8" fontId="3" fillId="0" borderId="30" xfId="0" applyNumberFormat="1" applyFont="1" applyBorder="1" applyAlignment="1">
      <alignment horizontal="right" vertical="center" wrapText="1"/>
    </xf>
    <xf numFmtId="8" fontId="4" fillId="2" borderId="17" xfId="0" applyNumberFormat="1" applyFont="1" applyFill="1" applyBorder="1" applyAlignment="1">
      <alignment horizontal="right" vertical="center" wrapText="1"/>
    </xf>
    <xf numFmtId="8" fontId="3" fillId="2" borderId="27" xfId="0" applyNumberFormat="1" applyFont="1" applyFill="1" applyBorder="1" applyAlignment="1">
      <alignment horizontal="right" vertical="center" wrapText="1"/>
    </xf>
    <xf numFmtId="8" fontId="3" fillId="2" borderId="19" xfId="0" applyNumberFormat="1" applyFont="1" applyFill="1" applyBorder="1" applyAlignment="1">
      <alignment horizontal="right" vertical="center" wrapText="1"/>
    </xf>
    <xf numFmtId="8" fontId="4" fillId="2" borderId="18" xfId="0" applyNumberFormat="1" applyFont="1" applyFill="1" applyBorder="1" applyAlignment="1">
      <alignment vertical="center" wrapText="1"/>
    </xf>
    <xf numFmtId="8" fontId="4" fillId="2" borderId="19" xfId="0" applyNumberFormat="1" applyFont="1" applyFill="1" applyBorder="1" applyAlignment="1">
      <alignment vertical="center" wrapText="1"/>
    </xf>
    <xf numFmtId="8" fontId="3" fillId="0" borderId="28" xfId="0" applyNumberFormat="1" applyFont="1" applyBorder="1" applyAlignment="1">
      <alignment vertical="center" wrapText="1"/>
    </xf>
    <xf numFmtId="8" fontId="4" fillId="2" borderId="20" xfId="0" applyNumberFormat="1" applyFont="1" applyFill="1" applyBorder="1" applyAlignment="1">
      <alignment vertical="center" wrapText="1"/>
    </xf>
    <xf numFmtId="8" fontId="2" fillId="0" borderId="6" xfId="0" applyNumberFormat="1" applyFont="1" applyBorder="1" applyAlignment="1">
      <alignment vertical="center" wrapText="1"/>
    </xf>
    <xf numFmtId="8" fontId="9" fillId="2" borderId="17" xfId="0" applyNumberFormat="1" applyFont="1" applyFill="1" applyBorder="1" applyAlignment="1">
      <alignment vertical="center" wrapText="1"/>
    </xf>
    <xf numFmtId="8" fontId="1" fillId="2" borderId="16" xfId="0" applyNumberFormat="1" applyFont="1" applyFill="1" applyBorder="1" applyAlignment="1">
      <alignment vertical="center" wrapText="1"/>
    </xf>
    <xf numFmtId="8" fontId="1" fillId="2" borderId="27" xfId="0" applyNumberFormat="1" applyFont="1" applyFill="1" applyBorder="1" applyAlignment="1">
      <alignment horizontal="right" vertical="center" wrapText="1"/>
    </xf>
    <xf numFmtId="8" fontId="4" fillId="0" borderId="16" xfId="0" applyNumberFormat="1" applyFont="1" applyFill="1" applyBorder="1" applyAlignment="1">
      <alignment vertical="center" wrapText="1"/>
    </xf>
    <xf numFmtId="8" fontId="3" fillId="0" borderId="18" xfId="0" applyNumberFormat="1" applyFont="1" applyFill="1" applyBorder="1" applyAlignment="1">
      <alignment horizontal="right" vertical="center" wrapText="1"/>
    </xf>
    <xf numFmtId="8" fontId="3" fillId="2" borderId="26" xfId="0" applyNumberFormat="1" applyFont="1" applyFill="1" applyBorder="1" applyAlignment="1">
      <alignment horizontal="right" vertical="center" wrapText="1"/>
    </xf>
    <xf numFmtId="8" fontId="1" fillId="2" borderId="12" xfId="0" applyNumberFormat="1" applyFont="1" applyFill="1" applyBorder="1" applyAlignment="1">
      <alignment vertical="center" wrapText="1"/>
    </xf>
    <xf numFmtId="8" fontId="3" fillId="0" borderId="17" xfId="0" applyNumberFormat="1" applyFont="1" applyBorder="1" applyAlignment="1">
      <alignment horizontal="right" vertical="center" wrapText="1"/>
    </xf>
    <xf numFmtId="0" fontId="8" fillId="2" borderId="25" xfId="0" applyFont="1" applyFill="1" applyBorder="1" applyAlignment="1">
      <alignment vertical="center" wrapText="1"/>
    </xf>
    <xf numFmtId="8" fontId="3" fillId="2" borderId="26" xfId="0" applyNumberFormat="1" applyFont="1" applyFill="1" applyBorder="1" applyAlignment="1">
      <alignment vertical="center" wrapText="1"/>
    </xf>
    <xf numFmtId="8" fontId="3" fillId="2" borderId="33" xfId="0" applyNumberFormat="1" applyFont="1" applyFill="1" applyBorder="1" applyAlignment="1">
      <alignment vertical="center" wrapText="1"/>
    </xf>
    <xf numFmtId="8" fontId="3" fillId="2" borderId="42" xfId="0" applyNumberFormat="1" applyFont="1" applyFill="1" applyBorder="1" applyAlignment="1">
      <alignment vertical="center" wrapText="1"/>
    </xf>
    <xf numFmtId="8" fontId="3" fillId="2" borderId="28" xfId="0" applyNumberFormat="1" applyFont="1" applyFill="1" applyBorder="1" applyAlignment="1">
      <alignment horizontal="right" vertical="center" wrapText="1"/>
    </xf>
    <xf numFmtId="8" fontId="3" fillId="0" borderId="40" xfId="0" applyNumberFormat="1" applyFont="1" applyFill="1" applyBorder="1" applyAlignment="1">
      <alignment vertical="center" wrapText="1"/>
    </xf>
    <xf numFmtId="8" fontId="4" fillId="0" borderId="37" xfId="0" applyNumberFormat="1" applyFont="1" applyFill="1" applyBorder="1" applyAlignment="1">
      <alignment horizontal="right" vertical="center" wrapText="1"/>
    </xf>
    <xf numFmtId="8" fontId="4" fillId="0" borderId="43" xfId="0" applyNumberFormat="1" applyFont="1" applyFill="1" applyBorder="1" applyAlignment="1">
      <alignment vertical="center" wrapText="1"/>
    </xf>
    <xf numFmtId="8" fontId="4" fillId="0" borderId="30" xfId="0" applyNumberFormat="1" applyFont="1" applyFill="1" applyBorder="1" applyAlignment="1">
      <alignment vertical="center" wrapText="1"/>
    </xf>
    <xf numFmtId="8" fontId="2" fillId="0" borderId="44" xfId="0" applyNumberFormat="1" applyFont="1" applyBorder="1" applyAlignment="1">
      <alignment vertical="center" wrapText="1"/>
    </xf>
    <xf numFmtId="8" fontId="1" fillId="0" borderId="30" xfId="0" applyNumberFormat="1" applyFont="1" applyBorder="1" applyAlignment="1">
      <alignment horizontal="right" vertical="center" wrapText="1"/>
    </xf>
    <xf numFmtId="8" fontId="2" fillId="0" borderId="0" xfId="0" applyNumberFormat="1" applyFont="1" applyBorder="1" applyAlignment="1">
      <alignment vertical="center" wrapText="1"/>
    </xf>
    <xf numFmtId="8" fontId="1" fillId="0" borderId="5" xfId="0" applyNumberFormat="1" applyFont="1" applyFill="1" applyBorder="1" applyAlignment="1">
      <alignment vertical="center" wrapText="1"/>
    </xf>
    <xf numFmtId="0" fontId="0" fillId="0" borderId="0" xfId="0" quotePrefix="1"/>
    <xf numFmtId="8" fontId="12" fillId="2" borderId="16" xfId="0" applyNumberFormat="1" applyFont="1" applyFill="1" applyBorder="1" applyAlignment="1">
      <alignment vertical="center" wrapText="1"/>
    </xf>
    <xf numFmtId="8" fontId="11" fillId="2" borderId="17" xfId="0" applyNumberFormat="1" applyFont="1" applyFill="1" applyBorder="1" applyAlignment="1">
      <alignment vertical="center" wrapText="1"/>
    </xf>
    <xf numFmtId="8" fontId="3" fillId="2" borderId="34" xfId="0" applyNumberFormat="1" applyFont="1" applyFill="1" applyBorder="1" applyAlignment="1">
      <alignment vertical="center" wrapText="1"/>
    </xf>
    <xf numFmtId="8" fontId="12" fillId="0" borderId="45" xfId="0" applyNumberFormat="1" applyFont="1" applyFill="1" applyBorder="1" applyAlignment="1">
      <alignment vertical="center" wrapText="1"/>
    </xf>
    <xf numFmtId="8" fontId="11" fillId="0" borderId="34" xfId="0" applyNumberFormat="1" applyFont="1" applyFill="1" applyBorder="1" applyAlignment="1">
      <alignment vertical="center" wrapText="1"/>
    </xf>
    <xf numFmtId="0" fontId="7" fillId="0" borderId="12" xfId="0" applyFont="1" applyBorder="1" applyAlignment="1">
      <alignment horizontal="center" vertical="center" wrapText="1"/>
    </xf>
    <xf numFmtId="8" fontId="1" fillId="0" borderId="46" xfId="0" applyNumberFormat="1" applyFont="1" applyBorder="1" applyAlignment="1">
      <alignment vertical="center" wrapText="1"/>
    </xf>
    <xf numFmtId="8" fontId="1" fillId="0" borderId="46" xfId="0" applyNumberFormat="1" applyFont="1" applyBorder="1" applyAlignment="1">
      <alignment horizontal="right" vertical="center" wrapText="1"/>
    </xf>
    <xf numFmtId="8" fontId="2" fillId="0" borderId="47" xfId="0" applyNumberFormat="1" applyFont="1" applyBorder="1" applyAlignment="1">
      <alignment vertical="center" wrapText="1"/>
    </xf>
    <xf numFmtId="8" fontId="2" fillId="0" borderId="46" xfId="0" applyNumberFormat="1" applyFont="1" applyBorder="1" applyAlignment="1">
      <alignment vertical="center" wrapText="1"/>
    </xf>
    <xf numFmtId="8" fontId="1" fillId="0" borderId="48" xfId="0" applyNumberFormat="1" applyFont="1" applyBorder="1" applyAlignment="1">
      <alignment horizontal="right" vertical="center" wrapText="1"/>
    </xf>
    <xf numFmtId="8" fontId="1" fillId="0" borderId="49" xfId="0" applyNumberFormat="1" applyFont="1" applyBorder="1" applyAlignment="1">
      <alignment vertical="center" wrapText="1"/>
    </xf>
    <xf numFmtId="8" fontId="3" fillId="0" borderId="47" xfId="0" applyNumberFormat="1" applyFont="1" applyBorder="1" applyAlignment="1">
      <alignment horizontal="right" vertical="center" wrapText="1"/>
    </xf>
    <xf numFmtId="8" fontId="2" fillId="0" borderId="48" xfId="0" applyNumberFormat="1" applyFont="1" applyBorder="1" applyAlignment="1">
      <alignment vertical="center" wrapText="1"/>
    </xf>
    <xf numFmtId="8" fontId="1" fillId="0" borderId="49" xfId="0" applyNumberFormat="1" applyFont="1" applyBorder="1" applyAlignment="1">
      <alignment horizontal="right" vertical="center" wrapText="1"/>
    </xf>
    <xf numFmtId="0" fontId="1" fillId="0" borderId="30" xfId="0" applyFont="1" applyBorder="1" applyAlignment="1">
      <alignment horizontal="center" vertical="center" wrapText="1"/>
    </xf>
    <xf numFmtId="8" fontId="1" fillId="0" borderId="12" xfId="0" applyNumberFormat="1" applyFont="1" applyFill="1" applyBorder="1" applyAlignment="1">
      <alignment vertical="center" wrapText="1"/>
    </xf>
    <xf numFmtId="8" fontId="1" fillId="0" borderId="26" xfId="0" applyNumberFormat="1" applyFont="1" applyBorder="1" applyAlignment="1">
      <alignment vertical="center" wrapText="1"/>
    </xf>
    <xf numFmtId="8" fontId="1" fillId="2" borderId="26" xfId="0" applyNumberFormat="1" applyFont="1" applyFill="1" applyBorder="1" applyAlignment="1">
      <alignment vertical="center" wrapText="1"/>
    </xf>
    <xf numFmtId="8" fontId="1" fillId="0" borderId="28" xfId="0" applyNumberFormat="1" applyFont="1" applyBorder="1" applyAlignment="1">
      <alignment horizontal="right" vertical="center" wrapText="1"/>
    </xf>
    <xf numFmtId="8" fontId="2" fillId="0" borderId="50" xfId="0" applyNumberFormat="1" applyFont="1" applyBorder="1" applyAlignment="1">
      <alignment vertical="center" wrapText="1"/>
    </xf>
    <xf numFmtId="8" fontId="1" fillId="0" borderId="50" xfId="0" applyNumberFormat="1" applyFont="1" applyBorder="1" applyAlignment="1">
      <alignment vertical="center" wrapText="1"/>
    </xf>
    <xf numFmtId="8" fontId="1" fillId="0" borderId="51" xfId="0" applyNumberFormat="1" applyFont="1" applyBorder="1" applyAlignment="1">
      <alignment horizontal="right" vertical="center" wrapText="1"/>
    </xf>
    <xf numFmtId="8" fontId="2" fillId="0" borderId="25" xfId="0" applyNumberFormat="1" applyFont="1" applyBorder="1" applyAlignment="1">
      <alignment vertical="center" wrapText="1"/>
    </xf>
    <xf numFmtId="8" fontId="2" fillId="0" borderId="26" xfId="0" applyNumberFormat="1" applyFont="1" applyBorder="1" applyAlignment="1">
      <alignment vertical="center" wrapText="1"/>
    </xf>
    <xf numFmtId="8" fontId="1" fillId="0" borderId="28" xfId="0" applyNumberFormat="1" applyFont="1" applyBorder="1" applyAlignment="1">
      <alignment vertical="center" wrapText="1"/>
    </xf>
    <xf numFmtId="8" fontId="1" fillId="0" borderId="0" xfId="0" applyNumberFormat="1" applyFont="1" applyFill="1" applyBorder="1" applyAlignment="1">
      <alignment vertical="center" wrapText="1"/>
    </xf>
    <xf numFmtId="8" fontId="11" fillId="0" borderId="33" xfId="0" applyNumberFormat="1" applyFont="1" applyFill="1" applyBorder="1" applyAlignment="1">
      <alignment vertical="center" wrapText="1"/>
    </xf>
    <xf numFmtId="8" fontId="2" fillId="0" borderId="52" xfId="0" applyNumberFormat="1" applyFont="1" applyBorder="1" applyAlignment="1">
      <alignment vertical="center" wrapText="1"/>
    </xf>
    <xf numFmtId="8" fontId="1" fillId="0" borderId="20" xfId="0" applyNumberFormat="1" applyFont="1" applyBorder="1" applyAlignment="1">
      <alignment horizontal="right" vertical="center" wrapText="1"/>
    </xf>
    <xf numFmtId="8" fontId="2" fillId="0" borderId="53" xfId="0" applyNumberFormat="1" applyFont="1" applyBorder="1" applyAlignment="1">
      <alignment vertical="center" wrapText="1"/>
    </xf>
    <xf numFmtId="8" fontId="1" fillId="0" borderId="33" xfId="0" applyNumberFormat="1" applyFont="1" applyBorder="1" applyAlignment="1">
      <alignment vertical="center" wrapText="1"/>
    </xf>
    <xf numFmtId="8" fontId="11" fillId="0" borderId="33" xfId="0" applyNumberFormat="1" applyFont="1" applyBorder="1" applyAlignment="1">
      <alignment vertical="center" wrapText="1"/>
    </xf>
    <xf numFmtId="8" fontId="2" fillId="0" borderId="33" xfId="0" applyNumberFormat="1" applyFont="1" applyBorder="1" applyAlignment="1">
      <alignment horizontal="right" vertical="center" wrapText="1"/>
    </xf>
    <xf numFmtId="8" fontId="2" fillId="0" borderId="25" xfId="0" applyNumberFormat="1" applyFont="1" applyBorder="1" applyAlignment="1">
      <alignment horizontal="right" vertical="center" wrapText="1"/>
    </xf>
    <xf numFmtId="8" fontId="12" fillId="0" borderId="33" xfId="0" applyNumberFormat="1" applyFont="1" applyFill="1" applyBorder="1" applyAlignment="1">
      <alignment vertical="center" wrapText="1"/>
    </xf>
    <xf numFmtId="8" fontId="3" fillId="0" borderId="28" xfId="0" applyNumberFormat="1" applyFont="1" applyBorder="1" applyAlignment="1">
      <alignment horizontal="right" vertical="center" wrapText="1"/>
    </xf>
    <xf numFmtId="8" fontId="4" fillId="2" borderId="48" xfId="0" applyNumberFormat="1" applyFont="1" applyFill="1" applyBorder="1" applyAlignment="1">
      <alignment vertical="center" wrapText="1"/>
    </xf>
    <xf numFmtId="8" fontId="1" fillId="0" borderId="30" xfId="0" applyNumberFormat="1" applyFont="1" applyBorder="1" applyAlignment="1">
      <alignment vertical="center" wrapText="1"/>
    </xf>
    <xf numFmtId="8" fontId="4" fillId="2" borderId="45" xfId="0" applyNumberFormat="1" applyFont="1" applyFill="1" applyBorder="1" applyAlignment="1">
      <alignment vertical="center" wrapText="1"/>
    </xf>
    <xf numFmtId="8" fontId="1" fillId="2" borderId="30" xfId="0" applyNumberFormat="1" applyFont="1" applyFill="1" applyBorder="1" applyAlignment="1">
      <alignment vertical="center" wrapText="1"/>
    </xf>
    <xf numFmtId="8" fontId="3" fillId="0" borderId="26" xfId="0" applyNumberFormat="1" applyFont="1" applyFill="1" applyBorder="1" applyAlignment="1">
      <alignment vertical="center" wrapText="1"/>
    </xf>
    <xf numFmtId="8" fontId="12" fillId="0" borderId="26" xfId="0" applyNumberFormat="1" applyFont="1" applyFill="1" applyBorder="1" applyAlignment="1">
      <alignment vertical="center" wrapText="1"/>
    </xf>
    <xf numFmtId="8" fontId="7" fillId="2" borderId="17" xfId="0" applyNumberFormat="1" applyFont="1" applyFill="1" applyBorder="1" applyAlignment="1">
      <alignment vertical="center" wrapText="1"/>
    </xf>
    <xf numFmtId="164" fontId="3" fillId="0" borderId="26" xfId="0" applyNumberFormat="1" applyFont="1" applyFill="1" applyBorder="1" applyAlignment="1">
      <alignment horizontal="right" vertical="center" wrapText="1"/>
    </xf>
    <xf numFmtId="8" fontId="1" fillId="0" borderId="26" xfId="0" applyNumberFormat="1" applyFont="1" applyFill="1" applyBorder="1" applyAlignment="1">
      <alignment vertical="center" wrapText="1"/>
    </xf>
    <xf numFmtId="8" fontId="9" fillId="0" borderId="12" xfId="0" applyNumberFormat="1" applyFont="1" applyBorder="1" applyAlignment="1">
      <alignment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8" fontId="1" fillId="0" borderId="35" xfId="0" applyNumberFormat="1" applyFont="1" applyBorder="1" applyAlignment="1">
      <alignment horizontal="left" vertical="center" wrapText="1"/>
    </xf>
    <xf numFmtId="8" fontId="1" fillId="0" borderId="17" xfId="0" applyNumberFormat="1" applyFont="1" applyBorder="1" applyAlignment="1">
      <alignment horizontal="left" vertical="center" wrapText="1"/>
    </xf>
    <xf numFmtId="8" fontId="1" fillId="0" borderId="36" xfId="0" applyNumberFormat="1" applyFont="1" applyBorder="1" applyAlignment="1">
      <alignment horizontal="center" vertical="center" wrapText="1"/>
    </xf>
    <xf numFmtId="8" fontId="1" fillId="0" borderId="37" xfId="0" applyNumberFormat="1" applyFont="1" applyBorder="1" applyAlignment="1">
      <alignment horizontal="center" vertical="center" wrapText="1"/>
    </xf>
    <xf numFmtId="8" fontId="1" fillId="0" borderId="9" xfId="0" applyNumberFormat="1" applyFont="1" applyBorder="1" applyAlignment="1">
      <alignment horizontal="left" vertical="center" wrapText="1"/>
    </xf>
    <xf numFmtId="8" fontId="1" fillId="0" borderId="29" xfId="0" applyNumberFormat="1" applyFont="1" applyBorder="1" applyAlignment="1">
      <alignment horizontal="left" vertical="center" wrapText="1"/>
    </xf>
    <xf numFmtId="8" fontId="1" fillId="0" borderId="31" xfId="0" applyNumberFormat="1" applyFont="1" applyBorder="1" applyAlignment="1">
      <alignment vertical="center" wrapText="1"/>
    </xf>
    <xf numFmtId="8" fontId="1" fillId="0" borderId="32" xfId="0" applyNumberFormat="1" applyFont="1" applyBorder="1" applyAlignment="1">
      <alignment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vertical="center" wrapText="1"/>
    </xf>
    <xf numFmtId="0" fontId="7" fillId="0" borderId="21" xfId="0" applyFont="1" applyBorder="1" applyAlignment="1">
      <alignment vertical="center" wrapText="1"/>
    </xf>
    <xf numFmtId="8" fontId="1" fillId="0" borderId="9" xfId="0" applyNumberFormat="1" applyFont="1" applyBorder="1" applyAlignment="1">
      <alignment vertical="center" wrapText="1"/>
    </xf>
    <xf numFmtId="8" fontId="1" fillId="0" borderId="22" xfId="0" applyNumberFormat="1" applyFont="1" applyBorder="1" applyAlignment="1">
      <alignment vertical="center" wrapText="1"/>
    </xf>
    <xf numFmtId="8" fontId="2" fillId="0" borderId="9" xfId="0" applyNumberFormat="1" applyFont="1" applyBorder="1" applyAlignment="1">
      <alignment vertical="center" wrapText="1"/>
    </xf>
    <xf numFmtId="8" fontId="2" fillId="0" borderId="22" xfId="0" applyNumberFormat="1" applyFont="1" applyBorder="1" applyAlignment="1">
      <alignment vertical="center" wrapText="1"/>
    </xf>
    <xf numFmtId="8" fontId="1" fillId="0" borderId="7" xfId="0" applyNumberFormat="1" applyFont="1" applyBorder="1" applyAlignment="1">
      <alignment vertical="center" wrapText="1"/>
    </xf>
    <xf numFmtId="8" fontId="1" fillId="0" borderId="2" xfId="0" applyNumberFormat="1" applyFont="1" applyBorder="1" applyAlignment="1">
      <alignment vertical="center" wrapText="1"/>
    </xf>
    <xf numFmtId="8" fontId="2" fillId="0" borderId="7" xfId="0" applyNumberFormat="1" applyFont="1" applyBorder="1" applyAlignment="1">
      <alignment vertical="center" wrapText="1"/>
    </xf>
    <xf numFmtId="8" fontId="2" fillId="0" borderId="11" xfId="0" applyNumberFormat="1" applyFont="1" applyBorder="1" applyAlignment="1">
      <alignment vertical="center" wrapText="1"/>
    </xf>
    <xf numFmtId="8" fontId="7" fillId="0" borderId="2" xfId="0" applyNumberFormat="1" applyFont="1" applyBorder="1" applyAlignment="1">
      <alignment horizontal="left" vertical="center" wrapText="1"/>
    </xf>
    <xf numFmtId="8" fontId="7" fillId="0" borderId="1" xfId="0" applyNumberFormat="1" applyFont="1" applyBorder="1" applyAlignment="1">
      <alignment horizontal="left" vertical="center" wrapText="1"/>
    </xf>
    <xf numFmtId="8" fontId="2" fillId="0" borderId="2" xfId="0" applyNumberFormat="1" applyFont="1" applyBorder="1" applyAlignment="1">
      <alignment vertical="center" wrapText="1"/>
    </xf>
    <xf numFmtId="8" fontId="1" fillId="0" borderId="8" xfId="0" applyNumberFormat="1" applyFont="1" applyBorder="1" applyAlignment="1">
      <alignment vertical="center" wrapText="1"/>
    </xf>
    <xf numFmtId="8" fontId="1" fillId="0" borderId="21" xfId="0" applyNumberFormat="1" applyFont="1" applyBorder="1" applyAlignment="1">
      <alignment vertical="center" wrapText="1"/>
    </xf>
    <xf numFmtId="8" fontId="11" fillId="0" borderId="9" xfId="0" quotePrefix="1" applyNumberFormat="1" applyFont="1" applyBorder="1" applyAlignment="1">
      <alignment vertical="center" wrapText="1"/>
    </xf>
    <xf numFmtId="8" fontId="11" fillId="0" borderId="22" xfId="0" applyNumberFormat="1" applyFont="1" applyBorder="1" applyAlignment="1">
      <alignment vertical="center" wrapText="1"/>
    </xf>
    <xf numFmtId="8" fontId="1" fillId="0" borderId="10" xfId="0" applyNumberFormat="1" applyFont="1" applyBorder="1" applyAlignment="1">
      <alignment vertical="center" wrapText="1"/>
    </xf>
    <xf numFmtId="8" fontId="1" fillId="0" borderId="23" xfId="0" applyNumberFormat="1" applyFont="1" applyBorder="1" applyAlignment="1">
      <alignment vertical="center" wrapText="1"/>
    </xf>
    <xf numFmtId="8" fontId="11" fillId="0" borderId="9" xfId="0" quotePrefix="1" applyNumberFormat="1" applyFont="1" applyFill="1" applyBorder="1" applyAlignment="1">
      <alignment vertical="center" wrapText="1"/>
    </xf>
    <xf numFmtId="8" fontId="11" fillId="0" borderId="29" xfId="0" quotePrefix="1" applyNumberFormat="1" applyFont="1" applyFill="1" applyBorder="1" applyAlignment="1">
      <alignment vertical="center" wrapText="1"/>
    </xf>
    <xf numFmtId="8" fontId="2" fillId="2" borderId="7" xfId="0" applyNumberFormat="1" applyFont="1" applyFill="1" applyBorder="1" applyAlignment="1">
      <alignment vertical="center" wrapText="1"/>
    </xf>
    <xf numFmtId="8" fontId="2" fillId="2" borderId="2" xfId="0" applyNumberFormat="1" applyFont="1" applyFill="1" applyBorder="1" applyAlignment="1">
      <alignment vertical="center" wrapText="1"/>
    </xf>
    <xf numFmtId="8" fontId="1" fillId="0" borderId="9" xfId="0" quotePrefix="1" applyNumberFormat="1" applyFont="1" applyBorder="1" applyAlignment="1">
      <alignment vertical="center" wrapText="1"/>
    </xf>
    <xf numFmtId="49" fontId="1" fillId="0" borderId="9" xfId="0" quotePrefix="1" applyNumberFormat="1" applyFont="1" applyBorder="1" applyAlignment="1">
      <alignment vertical="center" wrapText="1"/>
    </xf>
    <xf numFmtId="49" fontId="1" fillId="0" borderId="22" xfId="0" applyNumberFormat="1" applyFont="1" applyBorder="1" applyAlignment="1">
      <alignment vertical="center" wrapText="1"/>
    </xf>
    <xf numFmtId="8" fontId="1" fillId="2" borderId="9" xfId="0" applyNumberFormat="1" applyFont="1" applyFill="1" applyBorder="1" applyAlignment="1">
      <alignment vertical="center" wrapText="1"/>
    </xf>
    <xf numFmtId="8" fontId="1" fillId="2" borderId="22" xfId="0" applyNumberFormat="1" applyFont="1" applyFill="1" applyBorder="1" applyAlignment="1">
      <alignment vertical="center" wrapText="1"/>
    </xf>
    <xf numFmtId="8" fontId="1" fillId="2" borderId="9" xfId="0" applyNumberFormat="1" applyFont="1" applyFill="1" applyBorder="1" applyAlignment="1">
      <alignment horizontal="left" vertical="center" wrapText="1"/>
    </xf>
    <xf numFmtId="8" fontId="1" fillId="2" borderId="29" xfId="0" applyNumberFormat="1" applyFont="1" applyFill="1" applyBorder="1" applyAlignment="1">
      <alignment horizontal="left" vertical="center" wrapText="1"/>
    </xf>
    <xf numFmtId="8" fontId="0" fillId="0" borderId="0" xfId="0" applyNumberFormat="1"/>
    <xf numFmtId="0" fontId="14" fillId="0" borderId="7" xfId="0" applyFont="1" applyBorder="1" applyAlignment="1">
      <alignment horizontal="center" vertical="center" wrapText="1"/>
    </xf>
    <xf numFmtId="8" fontId="15" fillId="0" borderId="9" xfId="0" applyNumberFormat="1" applyFont="1" applyBorder="1" applyAlignment="1">
      <alignment vertical="center" wrapText="1"/>
    </xf>
    <xf numFmtId="8" fontId="16" fillId="0" borderId="26" xfId="0" applyNumberFormat="1" applyFont="1" applyBorder="1" applyAlignment="1">
      <alignment horizontal="right" vertical="center" wrapText="1"/>
    </xf>
    <xf numFmtId="8" fontId="15" fillId="0" borderId="12" xfId="0" applyNumberFormat="1" applyFont="1" applyBorder="1" applyAlignment="1">
      <alignment vertical="center" wrapText="1"/>
    </xf>
    <xf numFmtId="8" fontId="17" fillId="0" borderId="7" xfId="0" applyNumberFormat="1" applyFont="1" applyBorder="1" applyAlignment="1">
      <alignment horizontal="left" vertical="center" wrapText="1"/>
    </xf>
    <xf numFmtId="0" fontId="16" fillId="2" borderId="41" xfId="0" applyFont="1" applyFill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 wrapText="1"/>
    </xf>
    <xf numFmtId="8" fontId="15" fillId="0" borderId="10" xfId="0" applyNumberFormat="1" applyFont="1" applyBorder="1" applyAlignment="1">
      <alignment vertical="center" wrapText="1"/>
    </xf>
  </cellXfs>
  <cellStyles count="12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Normal" xfId="0" builtinId="0"/>
  </cellStyles>
  <dxfs count="0"/>
  <tableStyles count="0" defaultTableStyle="TableStyleMedium9" defaultPivotStyle="PivotStyleMedium4"/>
  <colors>
    <mruColors>
      <color rgb="FF453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O103"/>
  <sheetViews>
    <sheetView tabSelected="1" showRuler="0" topLeftCell="A17" workbookViewId="0">
      <selection activeCell="M21" sqref="M21"/>
    </sheetView>
  </sheetViews>
  <sheetFormatPr baseColWidth="10" defaultRowHeight="16" x14ac:dyDescent="0.2"/>
  <cols>
    <col min="3" max="3" width="18.83203125" customWidth="1"/>
    <col min="4" max="4" width="14.5" customWidth="1"/>
    <col min="5" max="5" width="15.83203125" customWidth="1"/>
    <col min="6" max="7" width="14.5" customWidth="1"/>
    <col min="8" max="8" width="13.5" customWidth="1"/>
    <col min="9" max="9" width="11.83203125" customWidth="1"/>
  </cols>
  <sheetData>
    <row r="2" spans="2:14" ht="17" thickBot="1" x14ac:dyDescent="0.25"/>
    <row r="3" spans="2:14" ht="24" customHeight="1" thickBot="1" x14ac:dyDescent="0.25">
      <c r="B3" s="170" t="s">
        <v>45</v>
      </c>
      <c r="C3" s="118"/>
      <c r="D3" s="118"/>
      <c r="E3" s="118"/>
      <c r="F3" s="118"/>
      <c r="G3" s="118"/>
      <c r="H3" s="118"/>
      <c r="I3" s="119"/>
    </row>
    <row r="4" spans="2:14" ht="36" customHeight="1" thickBot="1" x14ac:dyDescent="0.25">
      <c r="B4" s="164" t="s">
        <v>42</v>
      </c>
      <c r="C4" s="131"/>
      <c r="D4" s="128" t="s">
        <v>29</v>
      </c>
      <c r="E4" s="129"/>
      <c r="F4" s="130"/>
      <c r="G4" s="86"/>
      <c r="H4" s="169" t="s">
        <v>46</v>
      </c>
      <c r="I4" s="132"/>
      <c r="N4" s="8"/>
    </row>
    <row r="5" spans="2:14" ht="43" thickBot="1" x14ac:dyDescent="0.25">
      <c r="B5" s="133" t="s">
        <v>0</v>
      </c>
      <c r="C5" s="134"/>
      <c r="D5" s="7" t="s">
        <v>31</v>
      </c>
      <c r="E5" s="2" t="s">
        <v>33</v>
      </c>
      <c r="F5" s="7" t="s">
        <v>32</v>
      </c>
      <c r="G5" s="76" t="s">
        <v>41</v>
      </c>
      <c r="H5" s="57" t="s">
        <v>30</v>
      </c>
      <c r="I5" s="4" t="s">
        <v>37</v>
      </c>
    </row>
    <row r="6" spans="2:14" ht="17" thickBot="1" x14ac:dyDescent="0.25">
      <c r="B6" s="165" t="s">
        <v>43</v>
      </c>
      <c r="C6" s="136"/>
      <c r="D6" s="115">
        <v>2455.23</v>
      </c>
      <c r="E6" s="87">
        <v>2455.23</v>
      </c>
      <c r="F6" s="116">
        <f>E6</f>
        <v>2455.23</v>
      </c>
      <c r="G6" s="69"/>
      <c r="H6" s="58">
        <f>F48+2000</f>
        <v>2905.0199999999995</v>
      </c>
      <c r="I6" s="6"/>
    </row>
    <row r="7" spans="2:14" ht="24" customHeight="1" thickBot="1" x14ac:dyDescent="0.25">
      <c r="B7" s="135" t="s">
        <v>17</v>
      </c>
      <c r="C7" s="136"/>
      <c r="D7" s="21">
        <v>2</v>
      </c>
      <c r="E7" s="87">
        <f>0.23+0.04+0.02+0.03+0.02</f>
        <v>0.34000000000000008</v>
      </c>
      <c r="F7" s="88">
        <v>0.34</v>
      </c>
      <c r="G7" s="117">
        <f>D7-F7</f>
        <v>1.66</v>
      </c>
      <c r="H7" s="59">
        <v>0.3</v>
      </c>
      <c r="I7" s="11">
        <f>H7-D7</f>
        <v>-1.7</v>
      </c>
    </row>
    <row r="8" spans="2:14" ht="36" customHeight="1" thickBot="1" x14ac:dyDescent="0.25">
      <c r="B8" s="135" t="s">
        <v>26</v>
      </c>
      <c r="C8" s="136"/>
      <c r="D8" s="166">
        <f>32*60</f>
        <v>1920</v>
      </c>
      <c r="E8" s="87">
        <v>2273.5</v>
      </c>
      <c r="F8" s="88">
        <v>2273.5</v>
      </c>
      <c r="G8" s="167">
        <f>F8-D8</f>
        <v>353.5</v>
      </c>
      <c r="H8" s="21"/>
      <c r="I8" s="56"/>
    </row>
    <row r="9" spans="2:14" ht="24" customHeight="1" thickBot="1" x14ac:dyDescent="0.25">
      <c r="B9" s="135" t="s">
        <v>27</v>
      </c>
      <c r="C9" s="136"/>
      <c r="D9" s="21">
        <f>20*((D8/32)/6)</f>
        <v>200</v>
      </c>
      <c r="E9" s="87">
        <v>200</v>
      </c>
      <c r="F9" s="88">
        <v>200</v>
      </c>
      <c r="G9" s="3">
        <f t="shared" ref="G9" si="0">D9-E9</f>
        <v>0</v>
      </c>
      <c r="H9" s="21"/>
      <c r="I9" s="56"/>
    </row>
    <row r="10" spans="2:14" ht="24" customHeight="1" thickBot="1" x14ac:dyDescent="0.25">
      <c r="B10" s="124" t="s">
        <v>40</v>
      </c>
      <c r="C10" s="125"/>
      <c r="D10" s="21"/>
      <c r="E10" s="87">
        <v>0</v>
      </c>
      <c r="F10" s="88">
        <v>-60</v>
      </c>
      <c r="G10" s="3">
        <v>-60</v>
      </c>
      <c r="H10" s="21"/>
      <c r="I10" s="56"/>
    </row>
    <row r="11" spans="2:14" ht="24" customHeight="1" thickBot="1" x14ac:dyDescent="0.25">
      <c r="B11" s="159" t="s">
        <v>38</v>
      </c>
      <c r="C11" s="160"/>
      <c r="D11" s="54"/>
      <c r="E11" s="55"/>
      <c r="F11" s="89"/>
      <c r="G11" s="55"/>
      <c r="H11" s="60">
        <f>32*72</f>
        <v>2304</v>
      </c>
      <c r="I11" s="114">
        <f>32*12</f>
        <v>384</v>
      </c>
    </row>
    <row r="12" spans="2:14" ht="24" customHeight="1" thickBot="1" x14ac:dyDescent="0.25">
      <c r="B12" s="159" t="s">
        <v>39</v>
      </c>
      <c r="C12" s="160"/>
      <c r="D12" s="54"/>
      <c r="E12" s="55"/>
      <c r="F12" s="89"/>
      <c r="G12" s="55"/>
      <c r="H12" s="54">
        <f>20*12</f>
        <v>240</v>
      </c>
      <c r="I12" s="114">
        <f>20*2</f>
        <v>40</v>
      </c>
    </row>
    <row r="13" spans="2:14" ht="24" customHeight="1" thickBot="1" x14ac:dyDescent="0.25">
      <c r="B13" s="161" t="s">
        <v>20</v>
      </c>
      <c r="C13" s="162"/>
      <c r="D13" s="54"/>
      <c r="E13" s="55"/>
      <c r="F13" s="89"/>
      <c r="G13" s="55"/>
      <c r="H13" s="54">
        <v>0</v>
      </c>
      <c r="I13" s="10"/>
    </row>
    <row r="14" spans="2:14" ht="17" thickBot="1" x14ac:dyDescent="0.25">
      <c r="B14" s="137"/>
      <c r="C14" s="138"/>
      <c r="D14" s="22"/>
      <c r="E14" s="3"/>
      <c r="F14" s="88"/>
      <c r="G14" s="3"/>
      <c r="H14" s="58"/>
      <c r="I14" s="10"/>
    </row>
    <row r="15" spans="2:14" ht="17" thickBot="1" x14ac:dyDescent="0.25">
      <c r="B15" s="135" t="s">
        <v>1</v>
      </c>
      <c r="C15" s="136"/>
      <c r="D15" s="21">
        <f>SUM(D7:D9)</f>
        <v>2122</v>
      </c>
      <c r="E15" s="13">
        <f>SUM(E7:E9)</f>
        <v>2473.84</v>
      </c>
      <c r="F15" s="22">
        <f>SUM(F7:F10)</f>
        <v>2413.84</v>
      </c>
      <c r="G15" s="13"/>
      <c r="H15" s="54">
        <f>SUM(H11:H13)</f>
        <v>2544</v>
      </c>
      <c r="I15" s="54"/>
    </row>
    <row r="16" spans="2:14" ht="17" thickBot="1" x14ac:dyDescent="0.25">
      <c r="B16" s="150" t="s">
        <v>2</v>
      </c>
      <c r="C16" s="151"/>
      <c r="D16" s="19">
        <f>D6+D15</f>
        <v>4577.2299999999996</v>
      </c>
      <c r="E16" s="14">
        <f>E6+E15</f>
        <v>4929.07</v>
      </c>
      <c r="F16" s="90">
        <f>F6+F15</f>
        <v>4869.07</v>
      </c>
      <c r="G16" s="14"/>
      <c r="H16" s="61">
        <f>H6+H15</f>
        <v>5449.0199999999995</v>
      </c>
      <c r="I16" s="25"/>
    </row>
    <row r="17" spans="2:9" ht="17" thickBot="1" x14ac:dyDescent="0.25">
      <c r="B17" s="141"/>
      <c r="C17" s="145"/>
      <c r="D17" s="26"/>
      <c r="E17" s="27"/>
      <c r="F17" s="79"/>
      <c r="G17" s="68"/>
      <c r="H17" s="28"/>
      <c r="I17" s="29"/>
    </row>
    <row r="18" spans="2:9" ht="17" thickBot="1" x14ac:dyDescent="0.25">
      <c r="B18" s="146" t="s">
        <v>3</v>
      </c>
      <c r="C18" s="147"/>
      <c r="D18" s="30"/>
      <c r="E18" s="31"/>
      <c r="F18" s="91"/>
      <c r="G18" s="94"/>
      <c r="H18" s="32"/>
      <c r="I18" s="33"/>
    </row>
    <row r="19" spans="2:9" ht="17" thickBot="1" x14ac:dyDescent="0.25">
      <c r="B19" s="135" t="s">
        <v>4</v>
      </c>
      <c r="C19" s="136"/>
      <c r="D19" s="5">
        <v>356</v>
      </c>
      <c r="E19" s="69">
        <v>356</v>
      </c>
      <c r="F19" s="92">
        <v>356</v>
      </c>
      <c r="G19" s="88">
        <f t="shared" ref="G19:G23" si="1">D19-F19</f>
        <v>0</v>
      </c>
      <c r="H19" s="5">
        <v>356</v>
      </c>
      <c r="I19" s="10"/>
    </row>
    <row r="20" spans="2:9" ht="17" thickBot="1" x14ac:dyDescent="0.25">
      <c r="B20" s="124" t="s">
        <v>16</v>
      </c>
      <c r="C20" s="125"/>
      <c r="D20" s="5">
        <v>100</v>
      </c>
      <c r="E20" s="69">
        <v>97.5</v>
      </c>
      <c r="F20" s="92">
        <f>31+46.5+20+7.95</f>
        <v>105.45</v>
      </c>
      <c r="G20" s="88">
        <f t="shared" si="1"/>
        <v>-5.4500000000000028</v>
      </c>
      <c r="H20" s="5">
        <v>1000</v>
      </c>
      <c r="I20" s="114">
        <v>900</v>
      </c>
    </row>
    <row r="21" spans="2:9" ht="17" thickBot="1" x14ac:dyDescent="0.25">
      <c r="B21" s="156" t="s">
        <v>22</v>
      </c>
      <c r="C21" s="136"/>
      <c r="D21" s="5">
        <v>175</v>
      </c>
      <c r="E21" s="69">
        <f>100+24.99</f>
        <v>124.99</v>
      </c>
      <c r="F21" s="92">
        <v>124.99</v>
      </c>
      <c r="G21" s="88">
        <f t="shared" si="1"/>
        <v>50.010000000000005</v>
      </c>
      <c r="H21" s="5">
        <v>175</v>
      </c>
      <c r="I21" s="10"/>
    </row>
    <row r="22" spans="2:9" ht="17" thickBot="1" x14ac:dyDescent="0.25">
      <c r="B22" s="156" t="s">
        <v>18</v>
      </c>
      <c r="C22" s="136"/>
      <c r="D22" s="5">
        <v>45</v>
      </c>
      <c r="E22" s="69">
        <v>45</v>
      </c>
      <c r="F22" s="92">
        <f>45</f>
        <v>45</v>
      </c>
      <c r="G22" s="88">
        <f t="shared" si="1"/>
        <v>0</v>
      </c>
      <c r="H22" s="5">
        <v>45</v>
      </c>
      <c r="I22" s="49"/>
    </row>
    <row r="23" spans="2:9" ht="17" thickBot="1" x14ac:dyDescent="0.25">
      <c r="B23" s="156" t="s">
        <v>21</v>
      </c>
      <c r="C23" s="136"/>
      <c r="D23" s="5">
        <v>50</v>
      </c>
      <c r="E23" s="69">
        <v>56.2</v>
      </c>
      <c r="F23" s="92">
        <v>56.2</v>
      </c>
      <c r="G23" s="88">
        <f t="shared" si="1"/>
        <v>-6.2000000000000028</v>
      </c>
      <c r="H23" s="5">
        <v>50</v>
      </c>
      <c r="I23" s="10"/>
    </row>
    <row r="24" spans="2:9" ht="17" thickBot="1" x14ac:dyDescent="0.25">
      <c r="B24" s="157" t="s">
        <v>36</v>
      </c>
      <c r="C24" s="158"/>
      <c r="D24" s="5">
        <v>149.9</v>
      </c>
      <c r="E24" s="69">
        <v>282.7</v>
      </c>
      <c r="F24" s="92">
        <v>282.7</v>
      </c>
      <c r="G24" s="88">
        <f>D24-F24</f>
        <v>-132.79999999999998</v>
      </c>
      <c r="H24" s="5">
        <v>159.07</v>
      </c>
      <c r="I24" s="114">
        <v>10</v>
      </c>
    </row>
    <row r="25" spans="2:9" ht="17" thickBot="1" x14ac:dyDescent="0.25">
      <c r="B25" s="137"/>
      <c r="C25" s="138"/>
      <c r="D25" s="52"/>
      <c r="E25" s="31"/>
      <c r="F25" s="91"/>
      <c r="G25" s="95"/>
      <c r="H25" s="32"/>
      <c r="I25" s="33"/>
    </row>
    <row r="26" spans="2:9" ht="17" thickBot="1" x14ac:dyDescent="0.25">
      <c r="B26" s="150" t="s">
        <v>5</v>
      </c>
      <c r="C26" s="151"/>
      <c r="D26" s="53">
        <f>SUM(D19:D24)</f>
        <v>875.9</v>
      </c>
      <c r="E26" s="23">
        <f>SUM(E19:E24)</f>
        <v>962.3900000000001</v>
      </c>
      <c r="F26" s="93">
        <f>SUM(F19:F24)</f>
        <v>970.33999999999992</v>
      </c>
      <c r="G26" s="96"/>
      <c r="H26" s="24">
        <f>SUM(H19:H24)</f>
        <v>1785.07</v>
      </c>
      <c r="I26" s="73"/>
    </row>
    <row r="27" spans="2:9" ht="17" thickBot="1" x14ac:dyDescent="0.25">
      <c r="B27" s="141"/>
      <c r="C27" s="145"/>
      <c r="D27" s="104"/>
      <c r="E27" s="27"/>
      <c r="F27" s="84"/>
      <c r="G27" s="68"/>
      <c r="H27" s="64"/>
      <c r="I27" s="65"/>
    </row>
    <row r="28" spans="2:9" ht="17" thickBot="1" x14ac:dyDescent="0.25">
      <c r="B28" s="146" t="s">
        <v>6</v>
      </c>
      <c r="C28" s="147"/>
      <c r="D28" s="105"/>
      <c r="E28" s="16"/>
      <c r="F28" s="101"/>
      <c r="G28" s="99"/>
      <c r="H28" s="32"/>
      <c r="I28" s="33"/>
    </row>
    <row r="29" spans="2:9" ht="17" thickBot="1" x14ac:dyDescent="0.25">
      <c r="B29" s="135" t="s">
        <v>7</v>
      </c>
      <c r="C29" s="136"/>
      <c r="D29" s="112">
        <v>400</v>
      </c>
      <c r="E29" s="87">
        <v>98.71</v>
      </c>
      <c r="F29" s="102">
        <v>98.71</v>
      </c>
      <c r="G29" s="88">
        <f t="shared" ref="G29:G30" si="2">D29-F29</f>
        <v>301.29000000000002</v>
      </c>
      <c r="H29" s="5">
        <v>400</v>
      </c>
      <c r="I29" s="10"/>
    </row>
    <row r="30" spans="2:9" ht="17" thickBot="1" x14ac:dyDescent="0.25">
      <c r="B30" s="148" t="s">
        <v>28</v>
      </c>
      <c r="C30" s="149"/>
      <c r="D30" s="113">
        <v>424</v>
      </c>
      <c r="E30" s="87">
        <v>235</v>
      </c>
      <c r="F30" s="103">
        <v>235</v>
      </c>
      <c r="G30" s="88">
        <f t="shared" si="2"/>
        <v>189</v>
      </c>
      <c r="H30" s="71">
        <v>100</v>
      </c>
      <c r="I30" s="72">
        <v>-324</v>
      </c>
    </row>
    <row r="31" spans="2:9" ht="17" thickBot="1" x14ac:dyDescent="0.25">
      <c r="B31" s="152"/>
      <c r="C31" s="153"/>
      <c r="D31" s="106"/>
      <c r="E31" s="97"/>
      <c r="F31" s="98"/>
      <c r="G31" s="75"/>
      <c r="H31" s="74"/>
      <c r="I31" s="75"/>
    </row>
    <row r="32" spans="2:9" ht="17" thickBot="1" x14ac:dyDescent="0.25">
      <c r="B32" s="150" t="s">
        <v>8</v>
      </c>
      <c r="C32" s="151"/>
      <c r="D32" s="107">
        <f>SUM(D29:D30)</f>
        <v>824</v>
      </c>
      <c r="E32" s="14">
        <f>SUM(E29:E30)</f>
        <v>333.71</v>
      </c>
      <c r="F32" s="90">
        <f>SUM(F29:F30)</f>
        <v>333.71</v>
      </c>
      <c r="G32" s="100"/>
      <c r="H32" s="24">
        <f>SUM(H29:H30)</f>
        <v>500</v>
      </c>
      <c r="I32" s="43"/>
    </row>
    <row r="33" spans="2:14" ht="17" thickBot="1" x14ac:dyDescent="0.25">
      <c r="B33" s="141"/>
      <c r="C33" s="145"/>
      <c r="D33" s="26"/>
      <c r="E33" s="27"/>
      <c r="F33" s="79"/>
      <c r="G33" s="15"/>
      <c r="H33" s="28"/>
      <c r="I33" s="29"/>
    </row>
    <row r="34" spans="2:14" ht="17" thickBot="1" x14ac:dyDescent="0.25">
      <c r="B34" s="146" t="s">
        <v>9</v>
      </c>
      <c r="C34" s="147"/>
      <c r="D34" s="30"/>
      <c r="E34" s="31"/>
      <c r="F34" s="80"/>
      <c r="G34" s="16"/>
      <c r="H34" s="32"/>
      <c r="I34" s="33"/>
    </row>
    <row r="35" spans="2:14" ht="17" thickBot="1" x14ac:dyDescent="0.25">
      <c r="B35" s="135" t="s">
        <v>10</v>
      </c>
      <c r="C35" s="136"/>
      <c r="D35" s="21">
        <v>10</v>
      </c>
      <c r="E35" s="69">
        <v>10</v>
      </c>
      <c r="F35" s="77">
        <v>10</v>
      </c>
      <c r="G35" s="88">
        <v>10</v>
      </c>
      <c r="H35" s="5">
        <v>10</v>
      </c>
      <c r="I35" s="10"/>
    </row>
    <row r="36" spans="2:14" ht="17" thickBot="1" x14ac:dyDescent="0.25">
      <c r="B36" s="135" t="s">
        <v>11</v>
      </c>
      <c r="C36" s="136"/>
      <c r="D36" s="21">
        <v>50</v>
      </c>
      <c r="E36" s="69">
        <v>50</v>
      </c>
      <c r="F36" s="77">
        <v>50</v>
      </c>
      <c r="G36" s="88">
        <v>50</v>
      </c>
      <c r="H36" s="5">
        <v>50</v>
      </c>
      <c r="I36" s="10"/>
    </row>
    <row r="37" spans="2:14" ht="17" thickBot="1" x14ac:dyDescent="0.25">
      <c r="B37" s="135" t="s">
        <v>12</v>
      </c>
      <c r="C37" s="136"/>
      <c r="D37" s="21">
        <v>600</v>
      </c>
      <c r="E37" s="69">
        <v>600</v>
      </c>
      <c r="F37" s="77">
        <v>600</v>
      </c>
      <c r="G37" s="88">
        <v>600</v>
      </c>
      <c r="H37" s="5">
        <v>600</v>
      </c>
      <c r="I37" s="35"/>
    </row>
    <row r="38" spans="2:14" ht="17" thickBot="1" x14ac:dyDescent="0.25">
      <c r="B38" s="36"/>
      <c r="C38" s="37"/>
      <c r="D38" s="21"/>
      <c r="E38" s="1"/>
      <c r="F38" s="77"/>
      <c r="G38" s="3"/>
      <c r="H38" s="5"/>
      <c r="I38" s="35"/>
    </row>
    <row r="39" spans="2:14" ht="17" thickBot="1" x14ac:dyDescent="0.25">
      <c r="B39" s="126" t="s">
        <v>13</v>
      </c>
      <c r="C39" s="127"/>
      <c r="D39" s="38">
        <f>SUM(D35:D37)</f>
        <v>660</v>
      </c>
      <c r="E39" s="17">
        <f t="shared" ref="E39:H39" si="3">SUM(E35:E37)</f>
        <v>660</v>
      </c>
      <c r="F39" s="81">
        <f t="shared" si="3"/>
        <v>660</v>
      </c>
      <c r="G39" s="17"/>
      <c r="H39" s="39">
        <f t="shared" si="3"/>
        <v>660</v>
      </c>
      <c r="I39" s="73"/>
    </row>
    <row r="40" spans="2:14" ht="17" thickBot="1" x14ac:dyDescent="0.25">
      <c r="B40" s="122"/>
      <c r="C40" s="123"/>
      <c r="D40" s="40"/>
      <c r="E40" s="9"/>
      <c r="F40" s="82"/>
      <c r="G40" s="18"/>
      <c r="H40" s="62"/>
      <c r="I40" s="63"/>
    </row>
    <row r="41" spans="2:14" ht="17" thickBot="1" x14ac:dyDescent="0.25">
      <c r="B41" s="120" t="s">
        <v>19</v>
      </c>
      <c r="C41" s="121"/>
      <c r="D41" s="21"/>
      <c r="E41" s="1"/>
      <c r="F41" s="77"/>
      <c r="G41" s="3"/>
      <c r="H41" s="5"/>
      <c r="I41" s="41"/>
    </row>
    <row r="42" spans="2:14" ht="17" thickBot="1" x14ac:dyDescent="0.25">
      <c r="B42" s="124" t="s">
        <v>14</v>
      </c>
      <c r="C42" s="125"/>
      <c r="D42" s="21">
        <v>2000</v>
      </c>
      <c r="E42" s="12">
        <v>2000</v>
      </c>
      <c r="F42" s="78">
        <v>2000</v>
      </c>
      <c r="G42" s="88">
        <f t="shared" ref="G42" si="4">E42-D42</f>
        <v>0</v>
      </c>
      <c r="H42" s="5">
        <v>2000</v>
      </c>
      <c r="I42" s="50"/>
    </row>
    <row r="43" spans="2:14" ht="17" thickBot="1" x14ac:dyDescent="0.25">
      <c r="B43" s="137"/>
      <c r="C43" s="138"/>
      <c r="D43" s="30"/>
      <c r="E43" s="31"/>
      <c r="F43" s="80"/>
      <c r="G43" s="16"/>
      <c r="H43" s="32"/>
      <c r="I43" s="34"/>
    </row>
    <row r="44" spans="2:14" ht="17" thickBot="1" x14ac:dyDescent="0.25">
      <c r="B44" s="171" t="s">
        <v>47</v>
      </c>
      <c r="C44" s="151"/>
      <c r="D44" s="19">
        <v>2000</v>
      </c>
      <c r="E44" s="19">
        <v>2000</v>
      </c>
      <c r="F44" s="83">
        <v>2000</v>
      </c>
      <c r="G44" s="19"/>
      <c r="H44" s="42">
        <v>2000</v>
      </c>
      <c r="I44" s="51"/>
    </row>
    <row r="45" spans="2:14" ht="17" thickBot="1" x14ac:dyDescent="0.25">
      <c r="B45" s="141"/>
      <c r="C45" s="145"/>
      <c r="D45" s="26"/>
      <c r="E45" s="66"/>
      <c r="F45" s="84"/>
      <c r="G45" s="68"/>
      <c r="H45" s="28"/>
      <c r="I45" s="29"/>
      <c r="N45" s="163"/>
    </row>
    <row r="46" spans="2:14" ht="17" thickBot="1" x14ac:dyDescent="0.25">
      <c r="B46" s="139" t="s">
        <v>15</v>
      </c>
      <c r="C46" s="140"/>
      <c r="D46" s="19">
        <f>D26+D32+D39+D44</f>
        <v>4359.8999999999996</v>
      </c>
      <c r="E46" s="67">
        <f>E26+E32+E39+E44</f>
        <v>3956.1000000000004</v>
      </c>
      <c r="F46" s="85">
        <f>F26+F32+F39+F44</f>
        <v>3964.05</v>
      </c>
      <c r="G46" s="67">
        <f>SUM(G6:G44)</f>
        <v>1351.0100000000002</v>
      </c>
      <c r="H46" s="24">
        <f>H26+H32+H39+H44</f>
        <v>4945.07</v>
      </c>
      <c r="I46" s="43"/>
    </row>
    <row r="47" spans="2:14" ht="22" customHeight="1" thickBot="1" x14ac:dyDescent="0.25">
      <c r="B47" s="154" t="s">
        <v>35</v>
      </c>
      <c r="C47" s="155"/>
      <c r="D47" s="44"/>
      <c r="E47" s="44"/>
      <c r="F47" s="108"/>
      <c r="G47" s="44"/>
      <c r="H47" s="110">
        <v>2000</v>
      </c>
      <c r="I47" s="45"/>
    </row>
    <row r="48" spans="2:14" ht="23" customHeight="1" thickBot="1" x14ac:dyDescent="0.25">
      <c r="B48" s="139" t="s">
        <v>34</v>
      </c>
      <c r="C48" s="140"/>
      <c r="D48" s="46">
        <f>D16-D46</f>
        <v>217.32999999999993</v>
      </c>
      <c r="E48" s="20">
        <f>E16-E46</f>
        <v>972.96999999999935</v>
      </c>
      <c r="F48" s="109">
        <f>F16-F46</f>
        <v>905.01999999999953</v>
      </c>
      <c r="G48" s="20">
        <f>F48-D48</f>
        <v>687.6899999999996</v>
      </c>
      <c r="H48" s="111">
        <f>H16-H46</f>
        <v>503.94999999999982</v>
      </c>
      <c r="I48" s="47"/>
    </row>
    <row r="49" spans="2:9" ht="17" thickBot="1" x14ac:dyDescent="0.25">
      <c r="B49" s="141"/>
      <c r="C49" s="142"/>
      <c r="D49" s="48"/>
      <c r="E49" s="48"/>
      <c r="F49" s="48"/>
      <c r="G49" s="48"/>
      <c r="H49" s="48"/>
      <c r="I49" s="27"/>
    </row>
    <row r="50" spans="2:9" ht="36" customHeight="1" thickBot="1" x14ac:dyDescent="0.25">
      <c r="B50" s="168" t="s">
        <v>44</v>
      </c>
      <c r="C50" s="143"/>
      <c r="D50" s="143"/>
      <c r="E50" s="143"/>
      <c r="F50" s="143"/>
      <c r="G50" s="143"/>
      <c r="H50" s="143"/>
      <c r="I50" s="144"/>
    </row>
    <row r="66" spans="5:15" x14ac:dyDescent="0.2">
      <c r="E66" t="s">
        <v>23</v>
      </c>
    </row>
    <row r="67" spans="5:15" x14ac:dyDescent="0.2">
      <c r="O67" s="70" t="s">
        <v>24</v>
      </c>
    </row>
    <row r="103" spans="15:15" x14ac:dyDescent="0.2">
      <c r="O103" t="s">
        <v>25</v>
      </c>
    </row>
  </sheetData>
  <mergeCells count="49">
    <mergeCell ref="B10:C10"/>
    <mergeCell ref="B11:C11"/>
    <mergeCell ref="B12:C12"/>
    <mergeCell ref="B13:C13"/>
    <mergeCell ref="B46:C46"/>
    <mergeCell ref="B47:C47"/>
    <mergeCell ref="B27:C27"/>
    <mergeCell ref="B16:C16"/>
    <mergeCell ref="B17:C17"/>
    <mergeCell ref="B18:C18"/>
    <mergeCell ref="B19:C19"/>
    <mergeCell ref="B21:C21"/>
    <mergeCell ref="B22:C22"/>
    <mergeCell ref="B23:C23"/>
    <mergeCell ref="B24:C24"/>
    <mergeCell ref="B25:C25"/>
    <mergeCell ref="B26:C26"/>
    <mergeCell ref="B48:C48"/>
    <mergeCell ref="B49:C49"/>
    <mergeCell ref="B50:I50"/>
    <mergeCell ref="B45:C45"/>
    <mergeCell ref="B28:C28"/>
    <mergeCell ref="B29:C29"/>
    <mergeCell ref="B30:C30"/>
    <mergeCell ref="B32:C32"/>
    <mergeCell ref="B33:C33"/>
    <mergeCell ref="B34:C34"/>
    <mergeCell ref="B35:C35"/>
    <mergeCell ref="B36:C36"/>
    <mergeCell ref="B37:C37"/>
    <mergeCell ref="B43:C43"/>
    <mergeCell ref="B44:C44"/>
    <mergeCell ref="B31:C31"/>
    <mergeCell ref="B3:I3"/>
    <mergeCell ref="B41:C41"/>
    <mergeCell ref="B40:C40"/>
    <mergeCell ref="B42:C42"/>
    <mergeCell ref="B39:C39"/>
    <mergeCell ref="B20:C20"/>
    <mergeCell ref="D4:F4"/>
    <mergeCell ref="B4:C4"/>
    <mergeCell ref="H4:I4"/>
    <mergeCell ref="B5:C5"/>
    <mergeCell ref="B6:C6"/>
    <mergeCell ref="B7:C7"/>
    <mergeCell ref="B8:C8"/>
    <mergeCell ref="B9:C9"/>
    <mergeCell ref="B14:C14"/>
    <mergeCell ref="B15:C15"/>
  </mergeCells>
  <phoneticPr fontId="10" type="noConversion"/>
  <pageMargins left="0.75" right="0.75" top="1" bottom="1" header="0.5" footer="0.5"/>
  <pageSetup scale="72" orientation="portrait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Day</dc:creator>
  <cp:lastModifiedBy>Peter Day</cp:lastModifiedBy>
  <cp:lastPrinted>2020-10-17T14:36:56Z</cp:lastPrinted>
  <dcterms:created xsi:type="dcterms:W3CDTF">2019-08-06T18:07:00Z</dcterms:created>
  <dcterms:modified xsi:type="dcterms:W3CDTF">2022-02-08T01:20:04Z</dcterms:modified>
</cp:coreProperties>
</file>